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0.3\共有フォルダ\財政課\財政課 財政\15 公営企業\H29\02 H29照会(公営企業)\H300129 平成28年度決算「経営比較分析表」の分析等について（２月７日（水）まで）\H300207 提出\"/>
    </mc:Choice>
  </mc:AlternateContent>
  <workbookProtection workbookPassword="B319" lockStructure="1"/>
  <bookViews>
    <workbookView xWindow="0" yWindow="0" windowWidth="20490" windowHeight="793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<sst xmlns="http://schemas.openxmlformats.org/spreadsheetml/2006/main" count="251" uniqueCount="126">
  <si>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</si>
  <si>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</si>
  <si>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</si>
  <si>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</si>
  <si>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</si>
  <si>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</si>
  <si>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</si>
  <si>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</si>
  <si>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</si>
  <si>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</si>
  <si>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</si>
  <si>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</si>
  <si>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</si>
  <si>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</si>
  <si>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</si>
  <si>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</si>
  <si>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</si>
  <si>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</si>
  <si>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</si>
  <si>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</si>
  <si>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</si>
  <si>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</si>
  <si>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</si>
  <si>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</si>
  <si>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</si>
  <si>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</si>
  <si>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</si>
  <si>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</si>
  <si>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</si>
  <si>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</si>
  <si>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</si>
  <si>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</si>
  <si>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</si>
  <si>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</si>
  <si>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</si>
  <si>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</si>
  <si>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</si>
  <si>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</si>
  <si>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</si>
  <si>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</si>
  <si>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</si>
  <si>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</si>
  <si>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</si>
  <si>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</si>
  <si>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</si>
  <si>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</si>
  <si>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</si>
  <si>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</si>
  <si>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</si>
  <si>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</si>
  <si>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</si>
  <si>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</si>
  <si>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</si>
  <si>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</si>
  <si>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</si>
  <si>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</si>
  <si>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</si>
  <si>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</si>
  <si>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</si>
  <si>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</si>
  <si>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</si>
  <si>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</si>
  <si>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</si>
  <si>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</si>
  <si>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</si>
  <si>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</si>
  <si>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</si>
  <si>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</si>
  <si>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</si>
  <si>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</si>
  <si>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</si>
  <si>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</si>
  <si>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</si>
  <si>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</si>
  <si>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</si>
  <si>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</si>
  <si>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</si>
  <si>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</si>
  <si>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</si>
  <si>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</si>
  <si>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</si>
  <si>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</si>
  <si>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</si>
  <si>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</si>
  <si>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</si>
  <si>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</si>
  <si>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</si>
  <si>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</si>
  <si>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</si>
  <si>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</si>
  <si>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</si>
  <si>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</si>
  <si>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</si>
  <si>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</si>
  <si>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</si>
  <si>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</si>
  <si>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</si>
  <si>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</si>
  <si>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</si>
  <si>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</si>
  <si>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</si>
  <si>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</si>
  <si>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</si>
  <si>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</si>
  <si>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</si>
  <si>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</si>
  <si>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</si>
  <si>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</si>
  <si>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</si>
  <si>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</si>
  <si>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嬉野市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</si>
  <si>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</si>
  <si>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</si>
  <si>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</si>
  <si>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</si>
  <si>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</si>
  <si>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</si>
  <si>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</si>
  <si>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</si>
  <si>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</si>
  <si>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</si>
  <si>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</si>
  <si>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平成９年に整備を行っており、管渠等の老朽化はまだ発生していない。</t>
    <phoneticPr fontId="4"/>
  </si>
  <si>
    <t>現在、農業集落排水（個別処理を含む）と公共下水道の料金体系が異なるため、料金体系を統一する予定である。今後の適正な使用料の収入の確保、汚水処理費の削減等により、経営の改善を見込む。</t>
    <phoneticPr fontId="4"/>
  </si>
  <si>
    <t>非設置</t>
    <rPh sb="0" eb="1">
      <t>ヒ</t>
    </rPh>
    <rPh sb="1" eb="3">
      <t>セッチ</t>
    </rPh>
    <phoneticPr fontId="4"/>
  </si>
  <si>
    <t>①収益的収支比率
指標は、年々向上しているが、H28年度は73.13％となっており、経常収支は赤字である。経常収益については、使用料以外の収入（一般会計繰入金）に依存しているため、料金の見直しも含め経営改善を図っていく。
④企業債残高対事業規模比率
料金収入に対する企業債残高は、接続戸数が少なく建設コストが高い為、類似団体より高く推移している。H26年度以降かなり改善されているが、料金の見直しにより更なる改善を目指す。
⑤経費回収率
使用料で回収すべき経費についても、接続戸数が少ない為、類似団体の平均より著しく低くなっている。料金の見直し、業務の効率化、適正な使用料収入の確保が必要とされる。
⑥汚水処理原価
汚水処理に要した費用については、接続戸数が少ない為、類似団体より高く推移しており、施設の効率化を高めることが必要とされる。
⑦施設利用率
指標は、接続戸数が少ない為、類似平均より低く推移している。施設の効率を高めていくための検討が必要である。
⑧水洗化率
指標は、接続戸数が少ない為、平均値を下回っている。今後も普及拡大に向けた広報等を行う。</t>
    <rPh sb="72" eb="74">
      <t>イッパン</t>
    </rPh>
    <rPh sb="74" eb="76">
      <t>カイケイ</t>
    </rPh>
    <rPh sb="76" eb="78">
      <t>クリイレ</t>
    </rPh>
    <rPh sb="78" eb="79">
      <t>キン</t>
    </rPh>
    <rPh sb="141" eb="143">
      <t>セツゾク</t>
    </rPh>
    <rPh sb="143" eb="145">
      <t>コスウ</t>
    </rPh>
    <rPh sb="146" eb="147">
      <t>スク</t>
    </rPh>
    <rPh sb="149" eb="151">
      <t>ケンセツ</t>
    </rPh>
    <rPh sb="155" eb="156">
      <t>タカ</t>
    </rPh>
    <rPh sb="157" eb="158">
      <t>タメ</t>
    </rPh>
    <rPh sb="165" eb="166">
      <t>タカ</t>
    </rPh>
    <rPh sb="247" eb="248">
      <t>タメ</t>
    </rPh>
    <rPh sb="336" eb="337">
      <t>タメ</t>
    </rPh>
    <rPh sb="394" eb="395">
      <t>タメ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</si>
</sst>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22" fillId="0" borderId="6" xfId="1" applyFont="1" applyBorder="1" applyAlignment="1" applyProtection="1">
      <alignment horizontal="left" vertical="top" wrapText="1"/>
      <protection locked="0"/>
    </xf>
    <xf numFmtId="0" fontId="22" fillId="0" borderId="0" xfId="1" applyFont="1" applyBorder="1" applyAlignment="1" applyProtection="1">
      <alignment horizontal="left" vertical="top" wrapText="1"/>
      <protection locked="0"/>
    </xf>
    <xf numFmtId="0" fontId="22" fillId="0" borderId="7" xfId="1" applyFont="1" applyBorder="1" applyAlignment="1" applyProtection="1">
      <alignment horizontal="left" vertical="top" wrapText="1"/>
      <protection locked="0"/>
    </xf>
    <xf numFmtId="0" fontId="22" fillId="0" borderId="8" xfId="1" applyFont="1" applyBorder="1" applyAlignment="1" applyProtection="1">
      <alignment horizontal="left" vertical="top" wrapText="1"/>
      <protection locked="0"/>
    </xf>
    <xf numFmtId="0" fontId="22" fillId="0" borderId="1" xfId="1" applyFont="1" applyBorder="1" applyAlignment="1" applyProtection="1">
      <alignment horizontal="left" vertical="top" wrapText="1"/>
      <protection locked="0"/>
    </xf>
    <xf numFmtId="0" fontId="22" fillId="0" borderId="9" xfId="1" applyFont="1" applyBorder="1" applyAlignment="1" applyProtection="1">
      <alignment horizontal="left" vertical="top" wrapText="1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05624"/>
        <c:axId val="17040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05624"/>
        <c:axId val="170404616"/>
      </c:lineChart>
      <c:dateAx>
        <c:axId val="169905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404616"/>
        <c:crosses val="autoZero"/>
        <c:auto val="1"/>
        <c:lblOffset val="100"/>
        <c:baseTimeUnit val="years"/>
      </c:dateAx>
      <c:valAx>
        <c:axId val="17040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905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10856"/>
        <c:axId val="17091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45.33</c:v>
                </c:pt>
                <c:pt idx="1">
                  <c:v>48.69</c:v>
                </c:pt>
                <c:pt idx="2">
                  <c:v>52.52</c:v>
                </c:pt>
                <c:pt idx="3">
                  <c:v>54.14</c:v>
                </c:pt>
                <c:pt idx="4">
                  <c:v>132.99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10856"/>
        <c:axId val="170911248"/>
      </c:lineChart>
      <c:dateAx>
        <c:axId val="170910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911248"/>
        <c:crosses val="autoZero"/>
        <c:auto val="1"/>
        <c:lblOffset val="100"/>
        <c:baseTimeUnit val="years"/>
      </c:dateAx>
      <c:valAx>
        <c:axId val="17091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10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12424"/>
        <c:axId val="17091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87.3</c:v>
                </c:pt>
                <c:pt idx="1">
                  <c:v>87.42</c:v>
                </c:pt>
                <c:pt idx="2">
                  <c:v>84.94</c:v>
                </c:pt>
                <c:pt idx="3">
                  <c:v>84.69</c:v>
                </c:pt>
                <c:pt idx="4">
                  <c:v>82.94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12424"/>
        <c:axId val="170912816"/>
      </c:lineChart>
      <c:dateAx>
        <c:axId val="170912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912816"/>
        <c:crosses val="autoZero"/>
        <c:auto val="1"/>
        <c:lblOffset val="100"/>
        <c:baseTimeUnit val="years"/>
      </c:dateAx>
      <c:valAx>
        <c:axId val="17091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12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54.31</c:v>
                </c:pt>
                <c:pt idx="1">
                  <c:v>55.17</c:v>
                </c:pt>
                <c:pt idx="2">
                  <c:v>64.680000000000007</c:v>
                </c:pt>
                <c:pt idx="3">
                  <c:v>62.69</c:v>
                </c:pt>
                <c:pt idx="4">
                  <c:v>73.13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15368"/>
        <c:axId val="170515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15368"/>
        <c:axId val="170515752"/>
      </c:lineChart>
      <c:dateAx>
        <c:axId val="170515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515752"/>
        <c:crosses val="autoZero"/>
        <c:auto val="1"/>
        <c:lblOffset val="100"/>
        <c:baseTimeUnit val="years"/>
      </c:dateAx>
      <c:valAx>
        <c:axId val="170515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515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75192"/>
        <c:axId val="170531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475192"/>
        <c:axId val="170531976"/>
      </c:lineChart>
      <c:dateAx>
        <c:axId val="170475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531976"/>
        <c:crosses val="autoZero"/>
        <c:auto val="1"/>
        <c:lblOffset val="100"/>
        <c:baseTimeUnit val="years"/>
      </c:dateAx>
      <c:valAx>
        <c:axId val="170531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475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62208"/>
        <c:axId val="17064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62208"/>
        <c:axId val="170643520"/>
      </c:lineChart>
      <c:dateAx>
        <c:axId val="17096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643520"/>
        <c:crosses val="autoZero"/>
        <c:auto val="1"/>
        <c:lblOffset val="100"/>
        <c:baseTimeUnit val="years"/>
      </c:dateAx>
      <c:valAx>
        <c:axId val="17064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96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45104"/>
        <c:axId val="170645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45104"/>
        <c:axId val="170645496"/>
      </c:lineChart>
      <c:dateAx>
        <c:axId val="17064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645496"/>
        <c:crosses val="autoZero"/>
        <c:auto val="1"/>
        <c:lblOffset val="100"/>
        <c:baseTimeUnit val="years"/>
      </c:dateAx>
      <c:valAx>
        <c:axId val="170645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64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46672"/>
        <c:axId val="170647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46672"/>
        <c:axId val="170647064"/>
      </c:lineChart>
      <c:dateAx>
        <c:axId val="17064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647064"/>
        <c:crosses val="autoZero"/>
        <c:auto val="1"/>
        <c:lblOffset val="100"/>
        <c:baseTimeUnit val="years"/>
      </c:dateAx>
      <c:valAx>
        <c:axId val="170647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64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4848</c:v>
                </c:pt>
                <c:pt idx="1">
                  <c:v>4604</c:v>
                </c:pt>
                <c:pt idx="2">
                  <c:v>1196.1500000000001</c:v>
                </c:pt>
                <c:pt idx="3">
                  <c:v>1111.54</c:v>
                </c:pt>
                <c:pt idx="4">
                  <c:v>2057.69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44712"/>
        <c:axId val="1707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825.66</c:v>
                </c:pt>
                <c:pt idx="1">
                  <c:v>799.41</c:v>
                </c:pt>
                <c:pt idx="2">
                  <c:v>701.33</c:v>
                </c:pt>
                <c:pt idx="3">
                  <c:v>663.76</c:v>
                </c:pt>
                <c:pt idx="4">
                  <c:v>566.35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44712"/>
        <c:axId val="170742496"/>
      </c:lineChart>
      <c:dateAx>
        <c:axId val="170644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742496"/>
        <c:crosses val="autoZero"/>
        <c:auto val="1"/>
        <c:lblOffset val="100"/>
        <c:baseTimeUnit val="years"/>
      </c:dateAx>
      <c:valAx>
        <c:axId val="1707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644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24.75</c:v>
                </c:pt>
                <c:pt idx="1">
                  <c:v>23.15</c:v>
                </c:pt>
                <c:pt idx="2">
                  <c:v>24.53</c:v>
                </c:pt>
                <c:pt idx="3">
                  <c:v>24.53</c:v>
                </c:pt>
                <c:pt idx="4">
                  <c:v>24.53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43672"/>
        <c:axId val="17074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53.57</c:v>
                </c:pt>
                <c:pt idx="1">
                  <c:v>51.57</c:v>
                </c:pt>
                <c:pt idx="2">
                  <c:v>53.48</c:v>
                </c:pt>
                <c:pt idx="3">
                  <c:v>53.76</c:v>
                </c:pt>
                <c:pt idx="4">
                  <c:v>52.27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43672"/>
        <c:axId val="170744064"/>
      </c:lineChart>
      <c:dateAx>
        <c:axId val="170743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744064"/>
        <c:crosses val="autoZero"/>
        <c:auto val="1"/>
        <c:lblOffset val="100"/>
        <c:baseTimeUnit val="years"/>
      </c:dateAx>
      <c:valAx>
        <c:axId val="17074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743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561.11</c:v>
                </c:pt>
                <c:pt idx="1">
                  <c:v>600</c:v>
                </c:pt>
                <c:pt idx="2">
                  <c:v>588.89</c:v>
                </c:pt>
                <c:pt idx="3">
                  <c:v>588.89</c:v>
                </c:pt>
                <c:pt idx="4">
                  <c:v>588.89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45240"/>
        <c:axId val="17090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275.01</c:v>
                </c:pt>
                <c:pt idx="1">
                  <c:v>282.5</c:v>
                </c:pt>
                <c:pt idx="2">
                  <c:v>277.29000000000002</c:v>
                </c:pt>
                <c:pt idx="3">
                  <c:v>275.25</c:v>
                </c:pt>
                <c:pt idx="4">
                  <c:v>291.01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45240"/>
        <c:axId val="170909680"/>
      </c:lineChart>
      <c:dateAx>
        <c:axId val="170745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909680"/>
        <c:crosses val="autoZero"/>
        <c:auto val="1"/>
        <c:lblOffset val="100"/>
        <c:baseTimeUnit val="years"/>
      </c:dateAx>
      <c:valAx>
        <c:axId val="17090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745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55" zoomScaleNormal="55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佐賀県　嬉野市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個別排水処理</v>
      </c>
      <c r="Q8" s="48"/>
      <c r="R8" s="48"/>
      <c r="S8" s="48"/>
      <c r="T8" s="48"/>
      <c r="U8" s="48"/>
      <c r="V8" s="48"/>
      <c r="W8" s="48" t="str">
        <f>データ!L6</f>
        <v>L2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27020</v>
      </c>
      <c r="AM8" s="50"/>
      <c r="AN8" s="50"/>
      <c r="AO8" s="50"/>
      <c r="AP8" s="50"/>
      <c r="AQ8" s="50"/>
      <c r="AR8" s="50"/>
      <c r="AS8" s="50"/>
      <c r="AT8" s="45">
        <f>データ!T6</f>
        <v>126.41</v>
      </c>
      <c r="AU8" s="45"/>
      <c r="AV8" s="45"/>
      <c r="AW8" s="45"/>
      <c r="AX8" s="45"/>
      <c r="AY8" s="45"/>
      <c r="AZ8" s="45"/>
      <c r="BA8" s="45"/>
      <c r="BB8" s="45">
        <f>データ!U6</f>
        <v>213.75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0.02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2700</v>
      </c>
      <c r="AE10" s="50"/>
      <c r="AF10" s="50"/>
      <c r="AG10" s="50"/>
      <c r="AH10" s="50"/>
      <c r="AI10" s="50"/>
      <c r="AJ10" s="50"/>
      <c r="AK10" s="2"/>
      <c r="AL10" s="50">
        <f>データ!V6</f>
        <v>6</v>
      </c>
      <c r="AM10" s="50"/>
      <c r="AN10" s="50"/>
      <c r="AO10" s="50"/>
      <c r="AP10" s="50"/>
      <c r="AQ10" s="50"/>
      <c r="AR10" s="50"/>
      <c r="AS10" s="50"/>
      <c r="AT10" s="45">
        <f>データ!W6</f>
        <v>0.01</v>
      </c>
      <c r="AU10" s="45"/>
      <c r="AV10" s="45"/>
      <c r="AW10" s="45"/>
      <c r="AX10" s="45"/>
      <c r="AY10" s="45"/>
      <c r="AZ10" s="45"/>
      <c r="BA10" s="45"/>
      <c r="BB10" s="45">
        <f>データ!X6</f>
        <v>600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84" t="s">
        <v>125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15">
      <c r="A34" s="2"/>
      <c r="B34" s="17"/>
      <c r="C34" s="69" t="s">
        <v>27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20"/>
      <c r="R34" s="69" t="s">
        <v>28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20"/>
      <c r="AG34" s="69" t="s">
        <v>29</v>
      </c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20"/>
      <c r="AV34" s="69" t="s">
        <v>30</v>
      </c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19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15">
      <c r="A35" s="2"/>
      <c r="B35" s="17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20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20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20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19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122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17"/>
      <c r="C56" s="69" t="s">
        <v>32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20"/>
      <c r="R56" s="69" t="s">
        <v>33</v>
      </c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20"/>
      <c r="AG56" s="69" t="s">
        <v>34</v>
      </c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20"/>
      <c r="AV56" s="69" t="s">
        <v>35</v>
      </c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17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20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20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20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123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7"/>
      <c r="C79" s="69" t="s">
        <v>38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20"/>
      <c r="V79" s="20"/>
      <c r="W79" s="69" t="s">
        <v>39</v>
      </c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20"/>
      <c r="AP79" s="20"/>
      <c r="AQ79" s="69" t="s">
        <v>40</v>
      </c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7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20"/>
      <c r="V80" s="20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20"/>
      <c r="AP80" s="20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【559.52】</v>
      </c>
      <c r="I86" s="26" t="str">
        <f>データ!CA6</f>
        <v>【52.20】</v>
      </c>
      <c r="J86" s="26" t="str">
        <f>データ!CL6</f>
        <v>【295.20】</v>
      </c>
      <c r="K86" s="26" t="str">
        <f>データ!CW6</f>
        <v>【122.90】</v>
      </c>
      <c r="L86" s="26" t="str">
        <f>データ!DH6</f>
        <v>【81.31】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412091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佐賀県　嬉野市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0.02</v>
      </c>
      <c r="Q6" s="34">
        <f t="shared" si="3"/>
        <v>100</v>
      </c>
      <c r="R6" s="34">
        <f t="shared" si="3"/>
        <v>2700</v>
      </c>
      <c r="S6" s="34">
        <f t="shared" si="3"/>
        <v>27020</v>
      </c>
      <c r="T6" s="34">
        <f t="shared" si="3"/>
        <v>126.41</v>
      </c>
      <c r="U6" s="34">
        <f t="shared" si="3"/>
        <v>213.75</v>
      </c>
      <c r="V6" s="34">
        <f t="shared" si="3"/>
        <v>6</v>
      </c>
      <c r="W6" s="34">
        <f t="shared" si="3"/>
        <v>0.01</v>
      </c>
      <c r="X6" s="34">
        <f t="shared" si="3"/>
        <v>600</v>
      </c>
      <c r="Y6" s="35">
        <f>IF(Y7="",NA(),Y7)</f>
        <v>54.31</v>
      </c>
      <c r="Z6" s="35">
        <f t="shared" ref="Z6:AH6" si="4">IF(Z7="",NA(),Z7)</f>
        <v>55.17</v>
      </c>
      <c r="AA6" s="35">
        <f t="shared" si="4"/>
        <v>64.680000000000007</v>
      </c>
      <c r="AB6" s="35">
        <f t="shared" si="4"/>
        <v>62.69</v>
      </c>
      <c r="AC6" s="35">
        <f t="shared" si="4"/>
        <v>73.13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4848</v>
      </c>
      <c r="BG6" s="35">
        <f t="shared" ref="BG6:BO6" si="7">IF(BG7="",NA(),BG7)</f>
        <v>4604</v>
      </c>
      <c r="BH6" s="35">
        <f t="shared" si="7"/>
        <v>1196.1500000000001</v>
      </c>
      <c r="BI6" s="35">
        <f t="shared" si="7"/>
        <v>1111.54</v>
      </c>
      <c r="BJ6" s="35">
        <f t="shared" si="7"/>
        <v>2057.69</v>
      </c>
      <c r="BK6" s="35">
        <f t="shared" si="7"/>
        <v>825.66</v>
      </c>
      <c r="BL6" s="35">
        <f t="shared" si="7"/>
        <v>799.41</v>
      </c>
      <c r="BM6" s="35">
        <f t="shared" si="7"/>
        <v>701.33</v>
      </c>
      <c r="BN6" s="35">
        <f t="shared" si="7"/>
        <v>663.76</v>
      </c>
      <c r="BO6" s="35">
        <f t="shared" si="7"/>
        <v>566.35</v>
      </c>
      <c r="BP6" s="34" t="str">
        <f>IF(BP7="","",IF(BP7="-","【-】","【"&amp;SUBSTITUTE(TEXT(BP7,"#,##0.00"),"-","△")&amp;"】"))</f>
        <v>【559.52】</v>
      </c>
      <c r="BQ6" s="35">
        <f>IF(BQ7="",NA(),BQ7)</f>
        <v>24.75</v>
      </c>
      <c r="BR6" s="35">
        <f t="shared" ref="BR6:BZ6" si="8">IF(BR7="",NA(),BR7)</f>
        <v>23.15</v>
      </c>
      <c r="BS6" s="35">
        <f t="shared" si="8"/>
        <v>24.53</v>
      </c>
      <c r="BT6" s="35">
        <f t="shared" si="8"/>
        <v>24.53</v>
      </c>
      <c r="BU6" s="35">
        <f t="shared" si="8"/>
        <v>24.53</v>
      </c>
      <c r="BV6" s="35">
        <f t="shared" si="8"/>
        <v>53.57</v>
      </c>
      <c r="BW6" s="35">
        <f t="shared" si="8"/>
        <v>51.57</v>
      </c>
      <c r="BX6" s="35">
        <f t="shared" si="8"/>
        <v>53.48</v>
      </c>
      <c r="BY6" s="35">
        <f t="shared" si="8"/>
        <v>53.76</v>
      </c>
      <c r="BZ6" s="35">
        <f t="shared" si="8"/>
        <v>52.27</v>
      </c>
      <c r="CA6" s="34" t="str">
        <f>IF(CA7="","",IF(CA7="-","【-】","【"&amp;SUBSTITUTE(TEXT(CA7,"#,##0.00"),"-","△")&amp;"】"))</f>
        <v>【52.20】</v>
      </c>
      <c r="CB6" s="35">
        <f>IF(CB7="",NA(),CB7)</f>
        <v>561.11</v>
      </c>
      <c r="CC6" s="35">
        <f t="shared" ref="CC6:CK6" si="9">IF(CC7="",NA(),CC7)</f>
        <v>600</v>
      </c>
      <c r="CD6" s="35">
        <f t="shared" si="9"/>
        <v>588.89</v>
      </c>
      <c r="CE6" s="35">
        <f t="shared" si="9"/>
        <v>588.89</v>
      </c>
      <c r="CF6" s="35">
        <f t="shared" si="9"/>
        <v>588.89</v>
      </c>
      <c r="CG6" s="35">
        <f t="shared" si="9"/>
        <v>275.01</v>
      </c>
      <c r="CH6" s="35">
        <f t="shared" si="9"/>
        <v>282.5</v>
      </c>
      <c r="CI6" s="35">
        <f t="shared" si="9"/>
        <v>277.29000000000002</v>
      </c>
      <c r="CJ6" s="35">
        <f t="shared" si="9"/>
        <v>275.25</v>
      </c>
      <c r="CK6" s="35">
        <f t="shared" si="9"/>
        <v>291.01</v>
      </c>
      <c r="CL6" s="34" t="str">
        <f>IF(CL7="","",IF(CL7="-","【-】","【"&amp;SUBSTITUTE(TEXT(CL7,"#,##0.00"),"-","△")&amp;"】"))</f>
        <v>【295.20】</v>
      </c>
      <c r="CM6" s="35">
        <f>IF(CM7="",NA(),CM7)</f>
        <v>25</v>
      </c>
      <c r="CN6" s="35">
        <f t="shared" ref="CN6:CV6" si="10">IF(CN7="",NA(),CN7)</f>
        <v>25</v>
      </c>
      <c r="CO6" s="35">
        <f t="shared" si="10"/>
        <v>25</v>
      </c>
      <c r="CP6" s="35">
        <f t="shared" si="10"/>
        <v>25</v>
      </c>
      <c r="CQ6" s="35">
        <f t="shared" si="10"/>
        <v>25</v>
      </c>
      <c r="CR6" s="35">
        <f t="shared" si="10"/>
        <v>45.33</v>
      </c>
      <c r="CS6" s="35">
        <f t="shared" si="10"/>
        <v>48.69</v>
      </c>
      <c r="CT6" s="35">
        <f t="shared" si="10"/>
        <v>52.52</v>
      </c>
      <c r="CU6" s="35">
        <f t="shared" si="10"/>
        <v>54.14</v>
      </c>
      <c r="CV6" s="35">
        <f t="shared" si="10"/>
        <v>132.99</v>
      </c>
      <c r="CW6" s="34" t="str">
        <f>IF(CW7="","",IF(CW7="-","【-】","【"&amp;SUBSTITUTE(TEXT(CW7,"#,##0.00"),"-","△")&amp;"】"))</f>
        <v>【122.90】</v>
      </c>
      <c r="CX6" s="35">
        <f>IF(CX7="",NA(),CX7)</f>
        <v>33.33</v>
      </c>
      <c r="CY6" s="35">
        <f t="shared" ref="CY6:DG6" si="11">IF(CY7="",NA(),CY7)</f>
        <v>33.33</v>
      </c>
      <c r="CZ6" s="35">
        <f t="shared" si="11"/>
        <v>33.33</v>
      </c>
      <c r="DA6" s="35">
        <f t="shared" si="11"/>
        <v>33.33</v>
      </c>
      <c r="DB6" s="35">
        <f t="shared" si="11"/>
        <v>33.33</v>
      </c>
      <c r="DC6" s="35">
        <f t="shared" si="11"/>
        <v>87.3</v>
      </c>
      <c r="DD6" s="35">
        <f t="shared" si="11"/>
        <v>87.42</v>
      </c>
      <c r="DE6" s="35">
        <f t="shared" si="11"/>
        <v>84.94</v>
      </c>
      <c r="DF6" s="35">
        <f t="shared" si="11"/>
        <v>84.69</v>
      </c>
      <c r="DG6" s="35">
        <f t="shared" si="11"/>
        <v>82.94</v>
      </c>
      <c r="DH6" s="34" t="str">
        <f>IF(DH7="","",IF(DH7="-","【-】","【"&amp;SUBSTITUTE(TEXT(DH7,"#,##0.00"),"-","△")&amp;"】"))</f>
        <v>【81.31】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412091</v>
      </c>
      <c r="D7" s="37">
        <v>47</v>
      </c>
      <c r="E7" s="37">
        <v>18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0.02</v>
      </c>
      <c r="Q7" s="38">
        <v>100</v>
      </c>
      <c r="R7" s="38">
        <v>2700</v>
      </c>
      <c r="S7" s="38">
        <v>27020</v>
      </c>
      <c r="T7" s="38">
        <v>126.41</v>
      </c>
      <c r="U7" s="38">
        <v>213.75</v>
      </c>
      <c r="V7" s="38">
        <v>6</v>
      </c>
      <c r="W7" s="38">
        <v>0.01</v>
      </c>
      <c r="X7" s="38">
        <v>600</v>
      </c>
      <c r="Y7" s="38">
        <v>54.31</v>
      </c>
      <c r="Z7" s="38">
        <v>55.17</v>
      </c>
      <c r="AA7" s="38">
        <v>64.680000000000007</v>
      </c>
      <c r="AB7" s="38">
        <v>62.69</v>
      </c>
      <c r="AC7" s="38">
        <v>73.13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4848</v>
      </c>
      <c r="BG7" s="38">
        <v>4604</v>
      </c>
      <c r="BH7" s="38">
        <v>1196.1500000000001</v>
      </c>
      <c r="BI7" s="38">
        <v>1111.54</v>
      </c>
      <c r="BJ7" s="38">
        <v>2057.69</v>
      </c>
      <c r="BK7" s="38">
        <v>825.66</v>
      </c>
      <c r="BL7" s="38">
        <v>799.41</v>
      </c>
      <c r="BM7" s="38">
        <v>701.33</v>
      </c>
      <c r="BN7" s="38">
        <v>663.76</v>
      </c>
      <c r="BO7" s="38">
        <v>566.35</v>
      </c>
      <c r="BP7" s="38">
        <v>559.52</v>
      </c>
      <c r="BQ7" s="38">
        <v>24.75</v>
      </c>
      <c r="BR7" s="38">
        <v>23.15</v>
      </c>
      <c r="BS7" s="38">
        <v>24.53</v>
      </c>
      <c r="BT7" s="38">
        <v>24.53</v>
      </c>
      <c r="BU7" s="38">
        <v>24.53</v>
      </c>
      <c r="BV7" s="38">
        <v>53.57</v>
      </c>
      <c r="BW7" s="38">
        <v>51.57</v>
      </c>
      <c r="BX7" s="38">
        <v>53.48</v>
      </c>
      <c r="BY7" s="38">
        <v>53.76</v>
      </c>
      <c r="BZ7" s="38">
        <v>52.27</v>
      </c>
      <c r="CA7" s="38">
        <v>52.2</v>
      </c>
      <c r="CB7" s="38">
        <v>561.11</v>
      </c>
      <c r="CC7" s="38">
        <v>600</v>
      </c>
      <c r="CD7" s="38">
        <v>588.89</v>
      </c>
      <c r="CE7" s="38">
        <v>588.89</v>
      </c>
      <c r="CF7" s="38">
        <v>588.89</v>
      </c>
      <c r="CG7" s="38">
        <v>275.01</v>
      </c>
      <c r="CH7" s="38">
        <v>282.5</v>
      </c>
      <c r="CI7" s="38">
        <v>277.29000000000002</v>
      </c>
      <c r="CJ7" s="38">
        <v>275.25</v>
      </c>
      <c r="CK7" s="38">
        <v>291.01</v>
      </c>
      <c r="CL7" s="38">
        <v>295.2</v>
      </c>
      <c r="CM7" s="38">
        <v>25</v>
      </c>
      <c r="CN7" s="38">
        <v>25</v>
      </c>
      <c r="CO7" s="38">
        <v>25</v>
      </c>
      <c r="CP7" s="38">
        <v>25</v>
      </c>
      <c r="CQ7" s="38">
        <v>25</v>
      </c>
      <c r="CR7" s="38">
        <v>45.33</v>
      </c>
      <c r="CS7" s="38">
        <v>48.69</v>
      </c>
      <c r="CT7" s="38">
        <v>52.52</v>
      </c>
      <c r="CU7" s="38">
        <v>54.14</v>
      </c>
      <c r="CV7" s="38">
        <v>132.99</v>
      </c>
      <c r="CW7" s="38">
        <v>122.9</v>
      </c>
      <c r="CX7" s="38">
        <v>33.33</v>
      </c>
      <c r="CY7" s="38">
        <v>33.33</v>
      </c>
      <c r="CZ7" s="38">
        <v>33.33</v>
      </c>
      <c r="DA7" s="38">
        <v>33.33</v>
      </c>
      <c r="DB7" s="38">
        <v>33.33</v>
      </c>
      <c r="DC7" s="38">
        <v>87.3</v>
      </c>
      <c r="DD7" s="38">
        <v>87.42</v>
      </c>
      <c r="DE7" s="38">
        <v>84.94</v>
      </c>
      <c r="DF7" s="38">
        <v>84.69</v>
      </c>
      <c r="DG7" s="38">
        <v>82.94</v>
      </c>
      <c r="DH7" s="38">
        <v>81.31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