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1.0.3\共有フォルダ\財政課\財政課 財政\15 公営企業\H28\02 H28照会(公営企業)\H290120 公営企業に係る「経営比較分析表」の分析について\H290221 修正確定\"/>
    </mc:Choice>
  </mc:AlternateContent>
  <workbookProtection workbookPassword="8649" lockStructure="1"/>
  <bookViews>
    <workbookView xWindow="0" yWindow="0" windowWidth="20490" windowHeight="7650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S6" i="5"/>
  <c r="AT8" i="4" s="1"/>
  <c r="R6" i="5"/>
  <c r="AL8" i="4" s="1"/>
  <c r="Q6" i="5"/>
  <c r="AD10" i="4" s="1"/>
  <c r="P6" i="5"/>
  <c r="O6" i="5"/>
  <c r="P10" i="4" s="1"/>
  <c r="N6" i="5"/>
  <c r="M6" i="5"/>
  <c r="L6" i="5"/>
  <c r="K6" i="5"/>
  <c r="P8" i="4" s="1"/>
  <c r="J6" i="5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W10" i="4"/>
  <c r="I10" i="4"/>
  <c r="B10" i="4"/>
  <c r="BB8" i="4"/>
  <c r="W8" i="4"/>
  <c r="I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<sst xmlns="http://schemas.openxmlformats.org/spreadsheetml/2006/main" count="232" uniqueCount="111">
  <si>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</si>
  <si>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</si>
  <si>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</si>
  <si>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</si>
  <si>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</si>
  <si>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</si>
  <si>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</si>
  <si>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</si>
  <si>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</si>
  <si>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</si>
  <si>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</si>
  <si>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</si>
  <si>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</si>
  <si>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</si>
  <si>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</si>
  <si>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</si>
  <si>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</si>
  <si>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</si>
  <si>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</si>
  <si>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</si>
  <si>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</si>
  <si>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</si>
  <si>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</si>
  <si>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</si>
  <si>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</si>
  <si>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</si>
  <si>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</si>
  <si>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</si>
  <si>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</si>
  <si>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</si>
  <si>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</si>
  <si>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</si>
  <si>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</si>
  <si>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</si>
  <si>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</si>
  <si>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</si>
  <si>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</si>
  <si>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</si>
  <si>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</si>
  <si>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</si>
  <si>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</si>
  <si>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</si>
  <si>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</si>
  <si>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</si>
  <si>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</si>
  <si>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</si>
  <si>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</si>
  <si>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</si>
  <si>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</si>
  <si>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</si>
  <si>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</si>
  <si>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</si>
  <si>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</si>
  <si>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</si>
  <si>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</si>
  <si>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</si>
  <si>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</si>
  <si>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</si>
  <si>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</si>
  <si>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</si>
  <si>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</si>
  <si>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</si>
  <si>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</si>
  <si>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</si>
  <si>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</si>
  <si>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</si>
  <si>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</si>
  <si>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</si>
  <si>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</si>
  <si>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</si>
  <si>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</si>
  <si>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</si>
  <si>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</si>
  <si>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</si>
  <si>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</si>
  <si>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</si>
  <si>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</si>
  <si>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</si>
  <si>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</si>
  <si>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</si>
  <si>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</si>
  <si>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</si>
  <si>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</si>
  <si>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</si>
  <si>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</si>
  <si>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</si>
  <si>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</si>
  <si>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</si>
  <si>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</si>
  <si>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</si>
  <si>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</si>
  <si>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</si>
  <si>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</si>
  <si>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</si>
  <si>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</si>
  <si>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</si>
  <si>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佐賀県　嬉野市</t>
  </si>
  <si>
    <t>法非適用</t>
  </si>
  <si>
    <t>下水道事業</t>
  </si>
  <si>
    <t>個別排水処理</t>
  </si>
  <si>
    <t>L2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</si>
  <si>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</si>
  <si>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</si>
  <si>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</si>
  <si>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</si>
  <si>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</si>
  <si>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</si>
  <si>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</si>
  <si>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①収益的収支比率
指標は、年々向上していたが、平成27年度は62.69％となっており、経常収支は赤字である。経常収益については、使用料以外の収入に依存しているため、料金の見直しも含め経営改善を図っていく。
④企業債残高対事業規模比率
料金収入に対する企業債残高は、類似団体より平成27年度は低く推移した。平成26年度以降かなり改善されているが、料金の見直しにより更なる改善を目指す。
⑤経費回収率
使用料で回収すべき経費についても、類似団体の平均より著しく低くなっているため、料金の見直し、業務の効率化、適正な使用料収入の確保が必要とされる。
⑥汚水処理原価
汚水処理に要した費用については、類似団体より高く推移しており、施設の効率を高めることが必要とされる。
⑦施設利用率
指標は平均より低く推移している。施設の効率を高めていくための検討が必要である。
⑧水洗化率
指標は平均値を下回っている。今後も普及拡大に向けた広報等を行う。</t>
    <phoneticPr fontId="4"/>
  </si>
  <si>
    <t>平成9年に整備を行っており、管渠等の老朽化はまだ発生していない。</t>
    <phoneticPr fontId="4"/>
  </si>
  <si>
    <t>現在、農業集落排水（個別処理を含む）と公共下水道の料金体系が異なるため、料金体系を統一する予定である。今後の適正な使用料の収入の確保、汚水処理費の削減等により、経営の改善を見込む。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</si>
</sst>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5597168"/>
        <c:axId val="3924982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5597168"/>
        <c:axId val="392498216"/>
      </c:lineChart>
      <c:dateAx>
        <c:axId val="3955971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2498216"/>
        <c:crosses val="autoZero"/>
        <c:auto val="1"/>
        <c:lblOffset val="100"/>
        <c:baseTimeUnit val="years"/>
      </c:dateAx>
      <c:valAx>
        <c:axId val="3924982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55971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55.33</c:v>
                </c:pt>
                <c:pt idx="1">
                  <c:v>54.31</c:v>
                </c:pt>
                <c:pt idx="2">
                  <c:v>55.17</c:v>
                </c:pt>
                <c:pt idx="3">
                  <c:v>64.680000000000007</c:v>
                </c:pt>
                <c:pt idx="4">
                  <c:v>62.69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0265528"/>
        <c:axId val="290263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0265528"/>
        <c:axId val="290263960"/>
      </c:lineChart>
      <c:dateAx>
        <c:axId val="290265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0263960"/>
        <c:crosses val="autoZero"/>
        <c:auto val="1"/>
        <c:lblOffset val="100"/>
        <c:baseTimeUnit val="years"/>
      </c:dateAx>
      <c:valAx>
        <c:axId val="290263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02655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9925088"/>
        <c:axId val="3899254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9925088"/>
        <c:axId val="389925480"/>
      </c:lineChart>
      <c:dateAx>
        <c:axId val="3899250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9925480"/>
        <c:crosses val="autoZero"/>
        <c:auto val="1"/>
        <c:lblOffset val="100"/>
        <c:baseTimeUnit val="years"/>
      </c:dateAx>
      <c:valAx>
        <c:axId val="3899254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899250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9926656"/>
        <c:axId val="3899270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9926656"/>
        <c:axId val="389927048"/>
      </c:lineChart>
      <c:dateAx>
        <c:axId val="3899266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9927048"/>
        <c:crosses val="autoZero"/>
        <c:auto val="1"/>
        <c:lblOffset val="100"/>
        <c:baseTimeUnit val="years"/>
      </c:dateAx>
      <c:valAx>
        <c:axId val="3899270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899266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9928616"/>
        <c:axId val="389959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9928616"/>
        <c:axId val="389959904"/>
      </c:lineChart>
      <c:dateAx>
        <c:axId val="3899286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9959904"/>
        <c:crosses val="autoZero"/>
        <c:auto val="1"/>
        <c:lblOffset val="100"/>
        <c:baseTimeUnit val="years"/>
      </c:dateAx>
      <c:valAx>
        <c:axId val="389959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899286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9961080"/>
        <c:axId val="3899614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9961080"/>
        <c:axId val="389961472"/>
      </c:lineChart>
      <c:dateAx>
        <c:axId val="3899610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9961472"/>
        <c:crosses val="autoZero"/>
        <c:auto val="1"/>
        <c:lblOffset val="100"/>
        <c:baseTimeUnit val="years"/>
      </c:dateAx>
      <c:valAx>
        <c:axId val="3899614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899610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5092</c:v>
                </c:pt>
                <c:pt idx="1">
                  <c:v>4848</c:v>
                </c:pt>
                <c:pt idx="2">
                  <c:v>4604</c:v>
                </c:pt>
                <c:pt idx="3">
                  <c:v>1196.1500000000001</c:v>
                </c:pt>
                <c:pt idx="4">
                  <c:v>1111.54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9928224"/>
        <c:axId val="389962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844.96</c:v>
                </c:pt>
                <c:pt idx="1">
                  <c:v>825.66</c:v>
                </c:pt>
                <c:pt idx="2">
                  <c:v>799.41</c:v>
                </c:pt>
                <c:pt idx="3">
                  <c:v>701.33</c:v>
                </c:pt>
                <c:pt idx="4">
                  <c:v>663.76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9928224"/>
        <c:axId val="389962648"/>
      </c:lineChart>
      <c:dateAx>
        <c:axId val="3899282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9962648"/>
        <c:crosses val="autoZero"/>
        <c:auto val="1"/>
        <c:lblOffset val="100"/>
        <c:baseTimeUnit val="years"/>
      </c:dateAx>
      <c:valAx>
        <c:axId val="389962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899282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24.51</c:v>
                </c:pt>
                <c:pt idx="1">
                  <c:v>24.75</c:v>
                </c:pt>
                <c:pt idx="2">
                  <c:v>23.15</c:v>
                </c:pt>
                <c:pt idx="3">
                  <c:v>24.53</c:v>
                </c:pt>
                <c:pt idx="4">
                  <c:v>24.53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1446400"/>
        <c:axId val="391446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51.86</c:v>
                </c:pt>
                <c:pt idx="1">
                  <c:v>53.57</c:v>
                </c:pt>
                <c:pt idx="2">
                  <c:v>51.57</c:v>
                </c:pt>
                <c:pt idx="3">
                  <c:v>53.48</c:v>
                </c:pt>
                <c:pt idx="4">
                  <c:v>53.76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1446400"/>
        <c:axId val="391446792"/>
      </c:lineChart>
      <c:dateAx>
        <c:axId val="391446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1446792"/>
        <c:crosses val="autoZero"/>
        <c:auto val="1"/>
        <c:lblOffset val="100"/>
        <c:baseTimeUnit val="years"/>
      </c:dateAx>
      <c:valAx>
        <c:axId val="391446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14464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566.66999999999996</c:v>
                </c:pt>
                <c:pt idx="1">
                  <c:v>561.11</c:v>
                </c:pt>
                <c:pt idx="2">
                  <c:v>600</c:v>
                </c:pt>
                <c:pt idx="3">
                  <c:v>588.89</c:v>
                </c:pt>
                <c:pt idx="4">
                  <c:v>588.89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1447968"/>
        <c:axId val="391448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297.51</c:v>
                </c:pt>
                <c:pt idx="1">
                  <c:v>275.01</c:v>
                </c:pt>
                <c:pt idx="2">
                  <c:v>282.5</c:v>
                </c:pt>
                <c:pt idx="3">
                  <c:v>277.29000000000002</c:v>
                </c:pt>
                <c:pt idx="4">
                  <c:v>275.25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1447968"/>
        <c:axId val="391448360"/>
      </c:lineChart>
      <c:dateAx>
        <c:axId val="3914479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1448360"/>
        <c:crosses val="autoZero"/>
        <c:auto val="1"/>
        <c:lblOffset val="100"/>
        <c:baseTimeUnit val="years"/>
      </c:dateAx>
      <c:valAx>
        <c:axId val="391448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14479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1449536"/>
        <c:axId val="391449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55.42</c:v>
                </c:pt>
                <c:pt idx="1">
                  <c:v>45.33</c:v>
                </c:pt>
                <c:pt idx="2">
                  <c:v>48.69</c:v>
                </c:pt>
                <c:pt idx="3">
                  <c:v>52.52</c:v>
                </c:pt>
                <c:pt idx="4">
                  <c:v>54.14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1449536"/>
        <c:axId val="391449928"/>
      </c:lineChart>
      <c:dateAx>
        <c:axId val="391449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1449928"/>
        <c:crosses val="autoZero"/>
        <c:auto val="1"/>
        <c:lblOffset val="100"/>
        <c:baseTimeUnit val="years"/>
      </c:dateAx>
      <c:valAx>
        <c:axId val="391449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14495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33.33</c:v>
                </c:pt>
                <c:pt idx="1">
                  <c:v>33.33</c:v>
                </c:pt>
                <c:pt idx="2">
                  <c:v>33.33</c:v>
                </c:pt>
                <c:pt idx="3">
                  <c:v>33.33</c:v>
                </c:pt>
                <c:pt idx="4">
                  <c:v>33.33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0863640"/>
        <c:axId val="290864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74.290000000000006</c:v>
                </c:pt>
                <c:pt idx="1">
                  <c:v>87.3</c:v>
                </c:pt>
                <c:pt idx="2">
                  <c:v>87.42</c:v>
                </c:pt>
                <c:pt idx="3">
                  <c:v>84.94</c:v>
                </c:pt>
                <c:pt idx="4">
                  <c:v>84.69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0863640"/>
        <c:axId val="290864032"/>
      </c:lineChart>
      <c:dateAx>
        <c:axId val="2908636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0864032"/>
        <c:crosses val="autoZero"/>
        <c:auto val="1"/>
        <c:lblOffset val="100"/>
        <c:baseTimeUnit val="years"/>
      </c:dateAx>
      <c:valAx>
        <c:axId val="290864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08636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【623.71】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【80.35】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【51.98】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【295.51】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【51.88】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34" zoomScale="50" zoomScaleNormal="50" workbookViewId="0">
      <selection activeCell="CC28" sqref="CC28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 x14ac:dyDescent="0.15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 x14ac:dyDescent="0.15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2" t="str">
        <f>データ!H6</f>
        <v>佐賀県　嬉野市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個別排水処理</v>
      </c>
      <c r="Q8" s="70"/>
      <c r="R8" s="70"/>
      <c r="S8" s="70"/>
      <c r="T8" s="70"/>
      <c r="U8" s="70"/>
      <c r="V8" s="70"/>
      <c r="W8" s="70" t="str">
        <f>データ!L6</f>
        <v>L2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27308</v>
      </c>
      <c r="AM8" s="64"/>
      <c r="AN8" s="64"/>
      <c r="AO8" s="64"/>
      <c r="AP8" s="64"/>
      <c r="AQ8" s="64"/>
      <c r="AR8" s="64"/>
      <c r="AS8" s="64"/>
      <c r="AT8" s="63">
        <f>データ!S6</f>
        <v>126.41</v>
      </c>
      <c r="AU8" s="63"/>
      <c r="AV8" s="63"/>
      <c r="AW8" s="63"/>
      <c r="AX8" s="63"/>
      <c r="AY8" s="63"/>
      <c r="AZ8" s="63"/>
      <c r="BA8" s="63"/>
      <c r="BB8" s="63">
        <f>データ!T6</f>
        <v>216.03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0.02</v>
      </c>
      <c r="Q10" s="63"/>
      <c r="R10" s="63"/>
      <c r="S10" s="63"/>
      <c r="T10" s="63"/>
      <c r="U10" s="63"/>
      <c r="V10" s="63"/>
      <c r="W10" s="63">
        <f>データ!P6</f>
        <v>100</v>
      </c>
      <c r="X10" s="63"/>
      <c r="Y10" s="63"/>
      <c r="Z10" s="63"/>
      <c r="AA10" s="63"/>
      <c r="AB10" s="63"/>
      <c r="AC10" s="63"/>
      <c r="AD10" s="64">
        <f>データ!Q6</f>
        <v>2700</v>
      </c>
      <c r="AE10" s="64"/>
      <c r="AF10" s="64"/>
      <c r="AG10" s="64"/>
      <c r="AH10" s="64"/>
      <c r="AI10" s="64"/>
      <c r="AJ10" s="64"/>
      <c r="AK10" s="2"/>
      <c r="AL10" s="64">
        <f>データ!U6</f>
        <v>6</v>
      </c>
      <c r="AM10" s="64"/>
      <c r="AN10" s="64"/>
      <c r="AO10" s="64"/>
      <c r="AP10" s="64"/>
      <c r="AQ10" s="64"/>
      <c r="AR10" s="64"/>
      <c r="AS10" s="64"/>
      <c r="AT10" s="63">
        <f>データ!V6</f>
        <v>0.01</v>
      </c>
      <c r="AU10" s="63"/>
      <c r="AV10" s="63"/>
      <c r="AW10" s="63"/>
      <c r="AX10" s="63"/>
      <c r="AY10" s="63"/>
      <c r="AZ10" s="63"/>
      <c r="BA10" s="63"/>
      <c r="BB10" s="63">
        <f>データ!W6</f>
        <v>600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 x14ac:dyDescent="0.15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108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5" customHeight="1" x14ac:dyDescent="0.15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5" customHeight="1" x14ac:dyDescent="0.15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109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 x14ac:dyDescent="0.15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 x14ac:dyDescent="0.15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 x14ac:dyDescent="0.15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 x14ac:dyDescent="0.15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110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 x14ac:dyDescent="0.15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 x14ac:dyDescent="0.15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 x14ac:dyDescent="0.15">
      <c r="C83" s="2" t="s">
        <v>40</v>
      </c>
    </row>
    <row r="84" spans="1:78" x14ac:dyDescent="0.15">
      <c r="C84" s="2" t="s">
        <v>41</v>
      </c>
    </row>
  </sheetData>
  <sheetProtection password="8649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 x14ac:dyDescent="0.15"/>
  <cols>
    <col min="2" max="143" width="11.875" customWidth="1"/>
  </cols>
  <sheetData>
    <row r="1" spans="1:144" x14ac:dyDescent="0.15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 x14ac:dyDescent="0.15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 x14ac:dyDescent="0.15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 x14ac:dyDescent="0.15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 x14ac:dyDescent="0.15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 x14ac:dyDescent="0.15">
      <c r="A6" s="26" t="s">
        <v>95</v>
      </c>
      <c r="B6" s="31">
        <f>B7</f>
        <v>2015</v>
      </c>
      <c r="C6" s="31">
        <f t="shared" ref="C6:W6" si="3">C7</f>
        <v>412091</v>
      </c>
      <c r="D6" s="31">
        <f t="shared" si="3"/>
        <v>47</v>
      </c>
      <c r="E6" s="31">
        <f t="shared" si="3"/>
        <v>18</v>
      </c>
      <c r="F6" s="31">
        <f t="shared" si="3"/>
        <v>1</v>
      </c>
      <c r="G6" s="31">
        <f t="shared" si="3"/>
        <v>0</v>
      </c>
      <c r="H6" s="31" t="str">
        <f t="shared" si="3"/>
        <v>佐賀県　嬉野市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個別排水処理</v>
      </c>
      <c r="L6" s="31" t="str">
        <f t="shared" si="3"/>
        <v>L2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0.02</v>
      </c>
      <c r="P6" s="32">
        <f t="shared" si="3"/>
        <v>100</v>
      </c>
      <c r="Q6" s="32">
        <f t="shared" si="3"/>
        <v>2700</v>
      </c>
      <c r="R6" s="32">
        <f t="shared" si="3"/>
        <v>27308</v>
      </c>
      <c r="S6" s="32">
        <f t="shared" si="3"/>
        <v>126.41</v>
      </c>
      <c r="T6" s="32">
        <f t="shared" si="3"/>
        <v>216.03</v>
      </c>
      <c r="U6" s="32">
        <f t="shared" si="3"/>
        <v>6</v>
      </c>
      <c r="V6" s="32">
        <f t="shared" si="3"/>
        <v>0.01</v>
      </c>
      <c r="W6" s="32">
        <f t="shared" si="3"/>
        <v>600</v>
      </c>
      <c r="X6" s="33">
        <f>IF(X7="",NA(),X7)</f>
        <v>55.33</v>
      </c>
      <c r="Y6" s="33">
        <f t="shared" ref="Y6:AG6" si="4">IF(Y7="",NA(),Y7)</f>
        <v>54.31</v>
      </c>
      <c r="Z6" s="33">
        <f t="shared" si="4"/>
        <v>55.17</v>
      </c>
      <c r="AA6" s="33">
        <f t="shared" si="4"/>
        <v>64.680000000000007</v>
      </c>
      <c r="AB6" s="33">
        <f t="shared" si="4"/>
        <v>62.69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5092</v>
      </c>
      <c r="BF6" s="33">
        <f t="shared" ref="BF6:BN6" si="7">IF(BF7="",NA(),BF7)</f>
        <v>4848</v>
      </c>
      <c r="BG6" s="33">
        <f t="shared" si="7"/>
        <v>4604</v>
      </c>
      <c r="BH6" s="33">
        <f t="shared" si="7"/>
        <v>1196.1500000000001</v>
      </c>
      <c r="BI6" s="33">
        <f t="shared" si="7"/>
        <v>1111.54</v>
      </c>
      <c r="BJ6" s="33">
        <f t="shared" si="7"/>
        <v>844.96</v>
      </c>
      <c r="BK6" s="33">
        <f t="shared" si="7"/>
        <v>825.66</v>
      </c>
      <c r="BL6" s="33">
        <f t="shared" si="7"/>
        <v>799.41</v>
      </c>
      <c r="BM6" s="33">
        <f t="shared" si="7"/>
        <v>701.33</v>
      </c>
      <c r="BN6" s="33">
        <f t="shared" si="7"/>
        <v>663.76</v>
      </c>
      <c r="BO6" s="32" t="str">
        <f>IF(BO7="","",IF(BO7="-","【-】","【"&amp;SUBSTITUTE(TEXT(BO7,"#,##0.00"),"-","△")&amp;"】"))</f>
        <v>【623.71】</v>
      </c>
      <c r="BP6" s="33">
        <f>IF(BP7="",NA(),BP7)</f>
        <v>24.51</v>
      </c>
      <c r="BQ6" s="33">
        <f t="shared" ref="BQ6:BY6" si="8">IF(BQ7="",NA(),BQ7)</f>
        <v>24.75</v>
      </c>
      <c r="BR6" s="33">
        <f t="shared" si="8"/>
        <v>23.15</v>
      </c>
      <c r="BS6" s="33">
        <f t="shared" si="8"/>
        <v>24.53</v>
      </c>
      <c r="BT6" s="33">
        <f t="shared" si="8"/>
        <v>24.53</v>
      </c>
      <c r="BU6" s="33">
        <f t="shared" si="8"/>
        <v>51.86</v>
      </c>
      <c r="BV6" s="33">
        <f t="shared" si="8"/>
        <v>53.57</v>
      </c>
      <c r="BW6" s="33">
        <f t="shared" si="8"/>
        <v>51.57</v>
      </c>
      <c r="BX6" s="33">
        <f t="shared" si="8"/>
        <v>53.48</v>
      </c>
      <c r="BY6" s="33">
        <f t="shared" si="8"/>
        <v>53.76</v>
      </c>
      <c r="BZ6" s="32" t="str">
        <f>IF(BZ7="","",IF(BZ7="-","【-】","【"&amp;SUBSTITUTE(TEXT(BZ7,"#,##0.00"),"-","△")&amp;"】"))</f>
        <v>【51.88】</v>
      </c>
      <c r="CA6" s="33">
        <f>IF(CA7="",NA(),CA7)</f>
        <v>566.66999999999996</v>
      </c>
      <c r="CB6" s="33">
        <f t="shared" ref="CB6:CJ6" si="9">IF(CB7="",NA(),CB7)</f>
        <v>561.11</v>
      </c>
      <c r="CC6" s="33">
        <f t="shared" si="9"/>
        <v>600</v>
      </c>
      <c r="CD6" s="33">
        <f t="shared" si="9"/>
        <v>588.89</v>
      </c>
      <c r="CE6" s="33">
        <f t="shared" si="9"/>
        <v>588.89</v>
      </c>
      <c r="CF6" s="33">
        <f t="shared" si="9"/>
        <v>297.51</v>
      </c>
      <c r="CG6" s="33">
        <f t="shared" si="9"/>
        <v>275.01</v>
      </c>
      <c r="CH6" s="33">
        <f t="shared" si="9"/>
        <v>282.5</v>
      </c>
      <c r="CI6" s="33">
        <f t="shared" si="9"/>
        <v>277.29000000000002</v>
      </c>
      <c r="CJ6" s="33">
        <f t="shared" si="9"/>
        <v>275.25</v>
      </c>
      <c r="CK6" s="32" t="str">
        <f>IF(CK7="","",IF(CK7="-","【-】","【"&amp;SUBSTITUTE(TEXT(CK7,"#,##0.00"),"-","△")&amp;"】"))</f>
        <v>【295.51】</v>
      </c>
      <c r="CL6" s="33">
        <f>IF(CL7="",NA(),CL7)</f>
        <v>25</v>
      </c>
      <c r="CM6" s="33">
        <f t="shared" ref="CM6:CU6" si="10">IF(CM7="",NA(),CM7)</f>
        <v>25</v>
      </c>
      <c r="CN6" s="33">
        <f t="shared" si="10"/>
        <v>25</v>
      </c>
      <c r="CO6" s="33">
        <f t="shared" si="10"/>
        <v>25</v>
      </c>
      <c r="CP6" s="33">
        <f t="shared" si="10"/>
        <v>25</v>
      </c>
      <c r="CQ6" s="33">
        <f t="shared" si="10"/>
        <v>55.42</v>
      </c>
      <c r="CR6" s="33">
        <f t="shared" si="10"/>
        <v>45.33</v>
      </c>
      <c r="CS6" s="33">
        <f t="shared" si="10"/>
        <v>48.69</v>
      </c>
      <c r="CT6" s="33">
        <f t="shared" si="10"/>
        <v>52.52</v>
      </c>
      <c r="CU6" s="33">
        <f t="shared" si="10"/>
        <v>54.14</v>
      </c>
      <c r="CV6" s="32" t="str">
        <f>IF(CV7="","",IF(CV7="-","【-】","【"&amp;SUBSTITUTE(TEXT(CV7,"#,##0.00"),"-","△")&amp;"】"))</f>
        <v>【51.98】</v>
      </c>
      <c r="CW6" s="33">
        <f>IF(CW7="",NA(),CW7)</f>
        <v>33.33</v>
      </c>
      <c r="CX6" s="33">
        <f t="shared" ref="CX6:DF6" si="11">IF(CX7="",NA(),CX7)</f>
        <v>33.33</v>
      </c>
      <c r="CY6" s="33">
        <f t="shared" si="11"/>
        <v>33.33</v>
      </c>
      <c r="CZ6" s="33">
        <f t="shared" si="11"/>
        <v>33.33</v>
      </c>
      <c r="DA6" s="33">
        <f t="shared" si="11"/>
        <v>33.33</v>
      </c>
      <c r="DB6" s="33">
        <f t="shared" si="11"/>
        <v>74.290000000000006</v>
      </c>
      <c r="DC6" s="33">
        <f t="shared" si="11"/>
        <v>87.3</v>
      </c>
      <c r="DD6" s="33">
        <f t="shared" si="11"/>
        <v>87.42</v>
      </c>
      <c r="DE6" s="33">
        <f t="shared" si="11"/>
        <v>84.94</v>
      </c>
      <c r="DF6" s="33">
        <f t="shared" si="11"/>
        <v>84.69</v>
      </c>
      <c r="DG6" s="32" t="str">
        <f>IF(DG7="","",IF(DG7="-","【-】","【"&amp;SUBSTITUTE(TEXT(DG7,"#,##0.00"),"-","△")&amp;"】"))</f>
        <v>【80.35】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3" t="str">
        <f>IF(ED7="",NA(),ED7)</f>
        <v>-</v>
      </c>
      <c r="EE6" s="33" t="str">
        <f t="shared" ref="EE6:EM6" si="14">IF(EE7="",NA(),EE7)</f>
        <v>-</v>
      </c>
      <c r="EF6" s="33" t="str">
        <f t="shared" si="14"/>
        <v>-</v>
      </c>
      <c r="EG6" s="33" t="str">
        <f t="shared" si="14"/>
        <v>-</v>
      </c>
      <c r="EH6" s="33" t="str">
        <f t="shared" si="14"/>
        <v>-</v>
      </c>
      <c r="EI6" s="33" t="str">
        <f t="shared" si="14"/>
        <v>-</v>
      </c>
      <c r="EJ6" s="33" t="str">
        <f t="shared" si="14"/>
        <v>-</v>
      </c>
      <c r="EK6" s="33" t="str">
        <f t="shared" si="14"/>
        <v>-</v>
      </c>
      <c r="EL6" s="33" t="str">
        <f t="shared" si="14"/>
        <v>-</v>
      </c>
      <c r="EM6" s="33" t="str">
        <f t="shared" si="14"/>
        <v>-</v>
      </c>
      <c r="EN6" s="32" t="str">
        <f>IF(EN7="","",IF(EN7="-","【-】","【"&amp;SUBSTITUTE(TEXT(EN7,"#,##0.00"),"-","△")&amp;"】"))</f>
        <v>【-】</v>
      </c>
    </row>
    <row r="7" spans="1:144" s="34" customFormat="1" x14ac:dyDescent="0.15">
      <c r="A7" s="26"/>
      <c r="B7" s="35">
        <v>2015</v>
      </c>
      <c r="C7" s="35">
        <v>412091</v>
      </c>
      <c r="D7" s="35">
        <v>47</v>
      </c>
      <c r="E7" s="35">
        <v>18</v>
      </c>
      <c r="F7" s="35">
        <v>1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0.02</v>
      </c>
      <c r="P7" s="36">
        <v>100</v>
      </c>
      <c r="Q7" s="36">
        <v>2700</v>
      </c>
      <c r="R7" s="36">
        <v>27308</v>
      </c>
      <c r="S7" s="36">
        <v>126.41</v>
      </c>
      <c r="T7" s="36">
        <v>216.03</v>
      </c>
      <c r="U7" s="36">
        <v>6</v>
      </c>
      <c r="V7" s="36">
        <v>0.01</v>
      </c>
      <c r="W7" s="36">
        <v>600</v>
      </c>
      <c r="X7" s="36">
        <v>55.33</v>
      </c>
      <c r="Y7" s="36">
        <v>54.31</v>
      </c>
      <c r="Z7" s="36">
        <v>55.17</v>
      </c>
      <c r="AA7" s="36">
        <v>64.680000000000007</v>
      </c>
      <c r="AB7" s="36">
        <v>62.69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5092</v>
      </c>
      <c r="BF7" s="36">
        <v>4848</v>
      </c>
      <c r="BG7" s="36">
        <v>4604</v>
      </c>
      <c r="BH7" s="36">
        <v>1196.1500000000001</v>
      </c>
      <c r="BI7" s="36">
        <v>1111.54</v>
      </c>
      <c r="BJ7" s="36">
        <v>844.96</v>
      </c>
      <c r="BK7" s="36">
        <v>825.66</v>
      </c>
      <c r="BL7" s="36">
        <v>799.41</v>
      </c>
      <c r="BM7" s="36">
        <v>701.33</v>
      </c>
      <c r="BN7" s="36">
        <v>663.76</v>
      </c>
      <c r="BO7" s="36">
        <v>623.71</v>
      </c>
      <c r="BP7" s="36">
        <v>24.51</v>
      </c>
      <c r="BQ7" s="36">
        <v>24.75</v>
      </c>
      <c r="BR7" s="36">
        <v>23.15</v>
      </c>
      <c r="BS7" s="36">
        <v>24.53</v>
      </c>
      <c r="BT7" s="36">
        <v>24.53</v>
      </c>
      <c r="BU7" s="36">
        <v>51.86</v>
      </c>
      <c r="BV7" s="36">
        <v>53.57</v>
      </c>
      <c r="BW7" s="36">
        <v>51.57</v>
      </c>
      <c r="BX7" s="36">
        <v>53.48</v>
      </c>
      <c r="BY7" s="36">
        <v>53.76</v>
      </c>
      <c r="BZ7" s="36">
        <v>51.88</v>
      </c>
      <c r="CA7" s="36">
        <v>566.66999999999996</v>
      </c>
      <c r="CB7" s="36">
        <v>561.11</v>
      </c>
      <c r="CC7" s="36">
        <v>600</v>
      </c>
      <c r="CD7" s="36">
        <v>588.89</v>
      </c>
      <c r="CE7" s="36">
        <v>588.89</v>
      </c>
      <c r="CF7" s="36">
        <v>297.51</v>
      </c>
      <c r="CG7" s="36">
        <v>275.01</v>
      </c>
      <c r="CH7" s="36">
        <v>282.5</v>
      </c>
      <c r="CI7" s="36">
        <v>277.29000000000002</v>
      </c>
      <c r="CJ7" s="36">
        <v>275.25</v>
      </c>
      <c r="CK7" s="36">
        <v>295.51</v>
      </c>
      <c r="CL7" s="36">
        <v>25</v>
      </c>
      <c r="CM7" s="36">
        <v>25</v>
      </c>
      <c r="CN7" s="36">
        <v>25</v>
      </c>
      <c r="CO7" s="36">
        <v>25</v>
      </c>
      <c r="CP7" s="36">
        <v>25</v>
      </c>
      <c r="CQ7" s="36">
        <v>55.42</v>
      </c>
      <c r="CR7" s="36">
        <v>45.33</v>
      </c>
      <c r="CS7" s="36">
        <v>48.69</v>
      </c>
      <c r="CT7" s="36">
        <v>52.52</v>
      </c>
      <c r="CU7" s="36">
        <v>54.14</v>
      </c>
      <c r="CV7" s="36">
        <v>51.98</v>
      </c>
      <c r="CW7" s="36">
        <v>33.33</v>
      </c>
      <c r="CX7" s="36">
        <v>33.33</v>
      </c>
      <c r="CY7" s="36">
        <v>33.33</v>
      </c>
      <c r="CZ7" s="36">
        <v>33.33</v>
      </c>
      <c r="DA7" s="36">
        <v>33.33</v>
      </c>
      <c r="DB7" s="36">
        <v>74.290000000000006</v>
      </c>
      <c r="DC7" s="36">
        <v>87.3</v>
      </c>
      <c r="DD7" s="36">
        <v>87.42</v>
      </c>
      <c r="DE7" s="36">
        <v>84.94</v>
      </c>
      <c r="DF7" s="36">
        <v>84.69</v>
      </c>
      <c r="DG7" s="36">
        <v>80.349999999999994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 t="s">
        <v>101</v>
      </c>
      <c r="EE7" s="36" t="s">
        <v>101</v>
      </c>
      <c r="EF7" s="36" t="s">
        <v>101</v>
      </c>
      <c r="EG7" s="36" t="s">
        <v>101</v>
      </c>
      <c r="EH7" s="36" t="s">
        <v>101</v>
      </c>
      <c r="EI7" s="36" t="s">
        <v>101</v>
      </c>
      <c r="EJ7" s="36" t="s">
        <v>101</v>
      </c>
      <c r="EK7" s="36" t="s">
        <v>101</v>
      </c>
      <c r="EL7" s="36" t="s">
        <v>101</v>
      </c>
      <c r="EM7" s="36" t="s">
        <v>101</v>
      </c>
      <c r="EN7" s="36" t="s">
        <v>101</v>
      </c>
    </row>
    <row r="8" spans="1:144" x14ac:dyDescent="0.15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 x14ac:dyDescent="0.15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 x14ac:dyDescent="0.15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2017-02-21T00:29:50Z</cp:lastPrinted>
  <dcterms:created xsi:type="dcterms:W3CDTF">2017-02-08T03:26:42Z</dcterms:created>
  <dcterms:modified xsi:type="dcterms:W3CDTF">2017-02-21T00:31:03Z</dcterms:modified>
  <cp:category/>
</cp:coreProperties>
</file>