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3\共有フォルダ\財政課\財政課 財政\15 公営企業\H29\02 H29照会(公営企業)\H300129 平成28年度決算「経営比較分析表」の分析等について（２月７日（水）まで）\H300207 提出\"/>
    </mc:Choice>
  </mc:AlternateContent>
  <workbookProtection workbookPassword="B319" lockStructure="1"/>
  <bookViews>
    <workbookView xWindow="0" yWindow="0" windowWidth="20490" windowHeight="793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AL8" i="4" s="1"/>
  <c r="R6" i="5"/>
  <c r="Q6" i="5"/>
  <c r="W10" i="4" s="1"/>
  <c r="P6" i="5"/>
  <c r="O6" i="5"/>
  <c r="N6" i="5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I86" i="4"/>
  <c r="H86" i="4"/>
  <c r="AT10" i="4"/>
  <c r="AL10" i="4"/>
  <c r="AD10" i="4"/>
  <c r="P10" i="4"/>
  <c r="I10" i="4"/>
  <c r="B10" i="4"/>
  <c r="AT8" i="4"/>
  <c r="P8" i="4"/>
  <c r="I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<sst xmlns="http://schemas.openxmlformats.org/spreadsheetml/2006/main" count="240" uniqueCount="126">
  <si>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</si>
  <si>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</si>
  <si>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</si>
  <si>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</si>
  <si>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</si>
  <si>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</si>
  <si>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</si>
  <si>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</si>
  <si>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</si>
  <si>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</si>
  <si>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</si>
  <si>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</si>
  <si>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</si>
  <si>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</si>
  <si>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</si>
  <si>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</si>
  <si>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</si>
  <si>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</si>
  <si>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</si>
  <si>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</si>
  <si>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</si>
  <si>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</si>
  <si>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</si>
  <si>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</si>
  <si>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</si>
  <si>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</si>
  <si>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</si>
  <si>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</si>
  <si>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</si>
  <si>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</si>
  <si>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</si>
  <si>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</si>
  <si>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</si>
  <si>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</si>
  <si>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</si>
  <si>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</si>
  <si>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</si>
  <si>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</si>
  <si>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</si>
  <si>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</si>
  <si>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</si>
  <si>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</si>
  <si>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</si>
  <si>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</si>
  <si>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</si>
  <si>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</si>
  <si>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</si>
  <si>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</si>
  <si>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</si>
  <si>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</si>
  <si>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</si>
  <si>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</si>
  <si>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</si>
  <si>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</si>
  <si>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</si>
  <si>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</si>
  <si>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</si>
  <si>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</si>
  <si>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</si>
  <si>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</si>
  <si>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</si>
  <si>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</si>
  <si>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</si>
  <si>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</si>
  <si>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</si>
  <si>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</si>
  <si>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</si>
  <si>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</si>
  <si>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</si>
  <si>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</si>
  <si>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</si>
  <si>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</si>
  <si>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</si>
  <si>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</si>
  <si>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</si>
  <si>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</si>
  <si>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</si>
  <si>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</si>
  <si>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</si>
  <si>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</si>
  <si>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</si>
  <si>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</si>
  <si>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</si>
  <si>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</si>
  <si>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</si>
  <si>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</si>
  <si>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</si>
  <si>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</si>
  <si>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</si>
  <si>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</si>
  <si>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</si>
  <si>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</si>
  <si>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</si>
  <si>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</si>
  <si>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</si>
  <si>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</si>
  <si>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</si>
  <si>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</si>
  <si>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</si>
  <si>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</si>
  <si>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</si>
  <si>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</si>
  <si>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</si>
  <si>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</si>
  <si>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</si>
  <si>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</si>
  <si>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</si>
  <si>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</si>
  <si>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</si>
  <si>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</si>
  <si>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佐賀県　嬉野市</t>
  </si>
  <si>
    <t>法非適用</t>
  </si>
  <si>
    <t>下水道事業</t>
  </si>
  <si>
    <t>公共下水道</t>
  </si>
  <si>
    <t>Cc3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</si>
  <si>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</si>
  <si>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</si>
  <si>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</si>
  <si>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</si>
  <si>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</si>
  <si>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</si>
  <si>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</si>
  <si>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平成13年より整備を開始しており、管渠等の老朽化はまだ発生していない。</t>
    <phoneticPr fontId="4"/>
  </si>
  <si>
    <t>全体を見てみると、問題点は使用料に関することが多くなっている。使用料を見直すことによって経費回収率の改善させ、また、新規加入者を増やすことで、施設利用率や水洗化率等の改善を行っていきたい。</t>
    <phoneticPr fontId="4"/>
  </si>
  <si>
    <t>非設置</t>
    <rPh sb="0" eb="1">
      <t>ヒ</t>
    </rPh>
    <rPh sb="1" eb="3">
      <t>セッチ</t>
    </rPh>
    <phoneticPr fontId="4"/>
  </si>
  <si>
    <t>①収益的収支比率は100%未満であり赤字となっている。H28年は前年比-1.49ポイントと微減し、⑤経費回収率は約50％に留まっており、使用料以外の収入（一般会計繰入金）に依存している状況になっている。
④企業債残高対事業規模比率は年々減少している。H28年度は平均値と比べると、受益者が分散している地理的要因による建設コスト高の為、高い水準にあるが、さらなる改善を進めていく必要がある。
⑤経費回収率は約50％であるが、半分以上が使用料以外（一般会計繰入金）から賄っているのが現状である。使用料が適切であるか見直す必要がある。
⑥汚水処理原価は、受益者が分散している地理的要因により、平均値より高くなっている。接続率の増加や維持管理費の見直しにより、汚水処理原価を低くしていく必要がある。
⑦施設利用率は、受益者が分散している地理的要因により、平均値を大きく下回っている。処理施設の利用状況や規模を考える必要がある。
⑧水洗化率は整備中の事業であるため、平均値と比べると低い水準となっているが、年々微増している。
しかし、大きな変化では無く殆ど横ばいの状態であるため、料金の見直しが無い限り使用料の増加は見込めない。接続数の増加のための取組だけでなく、使用料の見直しも必要である。</t>
    <rPh sb="46" eb="47">
      <t>ゲン</t>
    </rPh>
    <rPh sb="77" eb="79">
      <t>イッパン</t>
    </rPh>
    <rPh sb="79" eb="81">
      <t>カイケイ</t>
    </rPh>
    <rPh sb="81" eb="83">
      <t>クリイレ</t>
    </rPh>
    <rPh sb="83" eb="84">
      <t>キン</t>
    </rPh>
    <rPh sb="141" eb="144">
      <t>ジュエキシャ</t>
    </rPh>
    <rPh sb="145" eb="147">
      <t>ブンサン</t>
    </rPh>
    <rPh sb="151" eb="154">
      <t>チリテキ</t>
    </rPh>
    <rPh sb="154" eb="156">
      <t>ヨウイン</t>
    </rPh>
    <rPh sb="159" eb="161">
      <t>ケンセツ</t>
    </rPh>
    <rPh sb="164" eb="165">
      <t>タカ</t>
    </rPh>
    <rPh sb="166" eb="167">
      <t>タメ</t>
    </rPh>
    <rPh sb="168" eb="169">
      <t>タカ</t>
    </rPh>
    <rPh sb="224" eb="226">
      <t>イッパン</t>
    </rPh>
    <rPh sb="226" eb="228">
      <t>カイケイ</t>
    </rPh>
    <rPh sb="228" eb="230">
      <t>クリイレ</t>
    </rPh>
    <rPh sb="230" eb="231">
      <t>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</si>
</sst>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  <xf numFmtId="0" fontId="21" fillId="0" borderId="6" xfId="1" applyFont="1" applyBorder="1" applyAlignment="1" applyProtection="1">
      <alignment horizontal="left" vertical="top" wrapText="1"/>
      <protection locked="0"/>
    </xf>
    <xf numFmtId="0" fontId="21" fillId="0" borderId="0" xfId="1" applyFont="1" applyBorder="1" applyAlignment="1" applyProtection="1">
      <alignment horizontal="left" vertical="top" wrapText="1"/>
      <protection locked="0"/>
    </xf>
    <xf numFmtId="0" fontId="21" fillId="0" borderId="7" xfId="1" applyFont="1" applyBorder="1" applyAlignment="1" applyProtection="1">
      <alignment horizontal="left" vertical="top" wrapText="1"/>
      <protection locked="0"/>
    </xf>
    <xf numFmtId="0" fontId="21" fillId="0" borderId="8" xfId="1" applyFont="1" applyBorder="1" applyAlignment="1" applyProtection="1">
      <alignment horizontal="left" vertical="top" wrapText="1"/>
      <protection locked="0"/>
    </xf>
    <xf numFmtId="0" fontId="21" fillId="0" borderId="1" xfId="1" applyFont="1" applyBorder="1" applyAlignment="1" applyProtection="1">
      <alignment horizontal="left" vertical="top" wrapText="1"/>
      <protection locked="0"/>
    </xf>
    <xf numFmtId="0" fontId="21" fillId="0" borderId="9" xfId="1" applyFont="1" applyBorder="1" applyAlignment="1" applyProtection="1">
      <alignment horizontal="left" vertical="top" wrapText="1"/>
      <protection locked="0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221704"/>
        <c:axId val="1712205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0.18</c:v>
                </c:pt>
                <c:pt idx="1">
                  <c:v>0.19</c:v>
                </c:pt>
                <c:pt idx="2">
                  <c:v>0.16</c:v>
                </c:pt>
                <c:pt idx="3">
                  <c:v>0.33</c:v>
                </c:pt>
                <c:pt idx="4">
                  <c:v>0.21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221704"/>
        <c:axId val="171220528"/>
      </c:lineChart>
      <c:dateAx>
        <c:axId val="1712217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1220528"/>
        <c:crosses val="autoZero"/>
        <c:auto val="1"/>
        <c:lblOffset val="100"/>
        <c:baseTimeUnit val="years"/>
      </c:dateAx>
      <c:valAx>
        <c:axId val="1712205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1221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23.8</c:v>
                </c:pt>
                <c:pt idx="1">
                  <c:v>24.2</c:v>
                </c:pt>
                <c:pt idx="2">
                  <c:v>24.2</c:v>
                </c:pt>
                <c:pt idx="3">
                  <c:v>26.93</c:v>
                </c:pt>
                <c:pt idx="4">
                  <c:v>28.17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711872"/>
        <c:axId val="172712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40.07</c:v>
                </c:pt>
                <c:pt idx="1">
                  <c:v>39.92</c:v>
                </c:pt>
                <c:pt idx="2">
                  <c:v>41.63</c:v>
                </c:pt>
                <c:pt idx="3">
                  <c:v>44.89</c:v>
                </c:pt>
                <c:pt idx="4">
                  <c:v>40.75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11872"/>
        <c:axId val="172712264"/>
      </c:lineChart>
      <c:dateAx>
        <c:axId val="172711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712264"/>
        <c:crosses val="autoZero"/>
        <c:auto val="1"/>
        <c:lblOffset val="100"/>
        <c:baseTimeUnit val="years"/>
      </c:dateAx>
      <c:valAx>
        <c:axId val="1727122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711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46.77</c:v>
                </c:pt>
                <c:pt idx="1">
                  <c:v>47.03</c:v>
                </c:pt>
                <c:pt idx="2">
                  <c:v>49.87</c:v>
                </c:pt>
                <c:pt idx="3">
                  <c:v>50.38</c:v>
                </c:pt>
                <c:pt idx="4">
                  <c:v>57.57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713440"/>
        <c:axId val="172713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66</c:v>
                </c:pt>
                <c:pt idx="1">
                  <c:v>65.86</c:v>
                </c:pt>
                <c:pt idx="2">
                  <c:v>66.33</c:v>
                </c:pt>
                <c:pt idx="3">
                  <c:v>64.89</c:v>
                </c:pt>
                <c:pt idx="4">
                  <c:v>64.97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13440"/>
        <c:axId val="172713832"/>
      </c:lineChart>
      <c:dateAx>
        <c:axId val="172713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713832"/>
        <c:crosses val="autoZero"/>
        <c:auto val="1"/>
        <c:lblOffset val="100"/>
        <c:baseTimeUnit val="years"/>
      </c:dateAx>
      <c:valAx>
        <c:axId val="172713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713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63.21</c:v>
                </c:pt>
                <c:pt idx="1">
                  <c:v>62.13</c:v>
                </c:pt>
                <c:pt idx="2">
                  <c:v>80.05</c:v>
                </c:pt>
                <c:pt idx="3">
                  <c:v>82.54</c:v>
                </c:pt>
                <c:pt idx="4">
                  <c:v>81.05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223272"/>
        <c:axId val="171223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223272"/>
        <c:axId val="171223664"/>
      </c:lineChart>
      <c:dateAx>
        <c:axId val="171223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1223664"/>
        <c:crosses val="autoZero"/>
        <c:auto val="1"/>
        <c:lblOffset val="100"/>
        <c:baseTimeUnit val="years"/>
      </c:dateAx>
      <c:valAx>
        <c:axId val="171223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12232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621872"/>
        <c:axId val="171622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21872"/>
        <c:axId val="171622264"/>
      </c:lineChart>
      <c:dateAx>
        <c:axId val="171621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1622264"/>
        <c:crosses val="autoZero"/>
        <c:auto val="1"/>
        <c:lblOffset val="100"/>
        <c:baseTimeUnit val="years"/>
      </c:dateAx>
      <c:valAx>
        <c:axId val="1716222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1621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623440"/>
        <c:axId val="171623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23440"/>
        <c:axId val="171623832"/>
      </c:lineChart>
      <c:dateAx>
        <c:axId val="171623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1623832"/>
        <c:crosses val="autoZero"/>
        <c:auto val="1"/>
        <c:lblOffset val="100"/>
        <c:baseTimeUnit val="years"/>
      </c:dateAx>
      <c:valAx>
        <c:axId val="171623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1623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94216"/>
        <c:axId val="172394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94216"/>
        <c:axId val="172394608"/>
      </c:lineChart>
      <c:dateAx>
        <c:axId val="172394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394608"/>
        <c:crosses val="autoZero"/>
        <c:auto val="1"/>
        <c:lblOffset val="100"/>
        <c:baseTimeUnit val="years"/>
      </c:dateAx>
      <c:valAx>
        <c:axId val="172394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394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93824"/>
        <c:axId val="172393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93824"/>
        <c:axId val="172393432"/>
      </c:lineChart>
      <c:dateAx>
        <c:axId val="1723938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393432"/>
        <c:crosses val="autoZero"/>
        <c:auto val="1"/>
        <c:lblOffset val="100"/>
        <c:baseTimeUnit val="years"/>
      </c:dateAx>
      <c:valAx>
        <c:axId val="172393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393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2490.85</c:v>
                </c:pt>
                <c:pt idx="1">
                  <c:v>2463.0100000000002</c:v>
                </c:pt>
                <c:pt idx="2">
                  <c:v>1926.79</c:v>
                </c:pt>
                <c:pt idx="3">
                  <c:v>1793.28</c:v>
                </c:pt>
                <c:pt idx="4">
                  <c:v>1679.66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96176"/>
        <c:axId val="172396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1574.53</c:v>
                </c:pt>
                <c:pt idx="1">
                  <c:v>1506.51</c:v>
                </c:pt>
                <c:pt idx="2">
                  <c:v>1315.67</c:v>
                </c:pt>
                <c:pt idx="3">
                  <c:v>1240.1600000000001</c:v>
                </c:pt>
                <c:pt idx="4">
                  <c:v>1193.49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96176"/>
        <c:axId val="172396568"/>
      </c:lineChart>
      <c:dateAx>
        <c:axId val="1723961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396568"/>
        <c:crosses val="autoZero"/>
        <c:auto val="1"/>
        <c:lblOffset val="100"/>
        <c:baseTimeUnit val="years"/>
      </c:dateAx>
      <c:valAx>
        <c:axId val="172396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3961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44.72</c:v>
                </c:pt>
                <c:pt idx="1">
                  <c:v>44.07</c:v>
                </c:pt>
                <c:pt idx="2">
                  <c:v>49.47</c:v>
                </c:pt>
                <c:pt idx="3">
                  <c:v>51.39</c:v>
                </c:pt>
                <c:pt idx="4">
                  <c:v>48.98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611640"/>
        <c:axId val="17261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57.36</c:v>
                </c:pt>
                <c:pt idx="1">
                  <c:v>57.33</c:v>
                </c:pt>
                <c:pt idx="2">
                  <c:v>60.78</c:v>
                </c:pt>
                <c:pt idx="3">
                  <c:v>60.17</c:v>
                </c:pt>
                <c:pt idx="4">
                  <c:v>65.569999999999993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11640"/>
        <c:axId val="172612032"/>
      </c:lineChart>
      <c:dateAx>
        <c:axId val="172611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612032"/>
        <c:crosses val="autoZero"/>
        <c:auto val="1"/>
        <c:lblOffset val="100"/>
        <c:baseTimeUnit val="years"/>
      </c:dateAx>
      <c:valAx>
        <c:axId val="17261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611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339.42</c:v>
                </c:pt>
                <c:pt idx="1">
                  <c:v>344.94</c:v>
                </c:pt>
                <c:pt idx="2">
                  <c:v>314.77999999999997</c:v>
                </c:pt>
                <c:pt idx="3">
                  <c:v>306.54000000000002</c:v>
                </c:pt>
                <c:pt idx="4">
                  <c:v>322.89999999999998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710304"/>
        <c:axId val="172710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279.91000000000003</c:v>
                </c:pt>
                <c:pt idx="1">
                  <c:v>284.52999999999997</c:v>
                </c:pt>
                <c:pt idx="2">
                  <c:v>276.26</c:v>
                </c:pt>
                <c:pt idx="3">
                  <c:v>281.52999999999997</c:v>
                </c:pt>
                <c:pt idx="4">
                  <c:v>263.04000000000002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10304"/>
        <c:axId val="172710696"/>
      </c:lineChart>
      <c:dateAx>
        <c:axId val="172710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710696"/>
        <c:crosses val="autoZero"/>
        <c:auto val="1"/>
        <c:lblOffset val="100"/>
        <c:baseTimeUnit val="years"/>
      </c:dateAx>
      <c:valAx>
        <c:axId val="172710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710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&#65279;<?xml version="1.0" encoding="utf-8" standalone="yes"?>
<Relationships xmlns="http://schemas.openxmlformats.org/package/2006/relationships">
  <Relationship Id="rId8" Type="http://schemas.openxmlformats.org/officeDocument/2006/relationships/chart" Target="../charts/chart8.xml" />
  <Relationship Id="rId3" Type="http://schemas.openxmlformats.org/officeDocument/2006/relationships/chart" Target="../charts/chart3.xml" />
  <Relationship Id="rId7" Type="http://schemas.openxmlformats.org/officeDocument/2006/relationships/chart" Target="../charts/chart7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  <Relationship Id="rId6" Type="http://schemas.openxmlformats.org/officeDocument/2006/relationships/chart" Target="../charts/chart6.xml" />
  <Relationship Id="rId11" Type="http://schemas.openxmlformats.org/officeDocument/2006/relationships/chart" Target="../charts/chart11.xml" />
  <Relationship Id="rId5" Type="http://schemas.openxmlformats.org/officeDocument/2006/relationships/chart" Target="../charts/chart5.xml" />
  <Relationship Id="rId10" Type="http://schemas.openxmlformats.org/officeDocument/2006/relationships/chart" Target="../charts/chart10.xml" />
  <Relationship Id="rId4" Type="http://schemas.openxmlformats.org/officeDocument/2006/relationships/chart" Target="../charts/chart4.xml" />
  <Relationship Id="rId9" Type="http://schemas.openxmlformats.org/officeDocument/2006/relationships/chart" Target="../charts/chart9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【728.30】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【94.90】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【137.82】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55" zoomScaleNormal="55" workbookViewId="0">
      <selection activeCell="BL16" sqref="BL16:BZ44"/>
    </sheetView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3" t="str">
        <f>データ!H6</f>
        <v>佐賀県　嬉野市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公共下水道</v>
      </c>
      <c r="Q8" s="48"/>
      <c r="R8" s="48"/>
      <c r="S8" s="48"/>
      <c r="T8" s="48"/>
      <c r="U8" s="48"/>
      <c r="V8" s="48"/>
      <c r="W8" s="48" t="str">
        <f>データ!L6</f>
        <v>Cc3</v>
      </c>
      <c r="X8" s="48"/>
      <c r="Y8" s="48"/>
      <c r="Z8" s="48"/>
      <c r="AA8" s="48"/>
      <c r="AB8" s="48"/>
      <c r="AC8" s="48"/>
      <c r="AD8" s="49" t="s">
        <v>124</v>
      </c>
      <c r="AE8" s="49"/>
      <c r="AF8" s="49"/>
      <c r="AG8" s="49"/>
      <c r="AH8" s="49"/>
      <c r="AI8" s="49"/>
      <c r="AJ8" s="49"/>
      <c r="AK8" s="4"/>
      <c r="AL8" s="50">
        <f>データ!S6</f>
        <v>27020</v>
      </c>
      <c r="AM8" s="50"/>
      <c r="AN8" s="50"/>
      <c r="AO8" s="50"/>
      <c r="AP8" s="50"/>
      <c r="AQ8" s="50"/>
      <c r="AR8" s="50"/>
      <c r="AS8" s="50"/>
      <c r="AT8" s="45">
        <f>データ!T6</f>
        <v>126.41</v>
      </c>
      <c r="AU8" s="45"/>
      <c r="AV8" s="45"/>
      <c r="AW8" s="45"/>
      <c r="AX8" s="45"/>
      <c r="AY8" s="45"/>
      <c r="AZ8" s="45"/>
      <c r="BA8" s="45"/>
      <c r="BB8" s="45">
        <f>データ!U6</f>
        <v>213.75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24.79</v>
      </c>
      <c r="Q10" s="45"/>
      <c r="R10" s="45"/>
      <c r="S10" s="45"/>
      <c r="T10" s="45"/>
      <c r="U10" s="45"/>
      <c r="V10" s="45"/>
      <c r="W10" s="45">
        <f>データ!Q6</f>
        <v>89.33</v>
      </c>
      <c r="X10" s="45"/>
      <c r="Y10" s="45"/>
      <c r="Z10" s="45"/>
      <c r="AA10" s="45"/>
      <c r="AB10" s="45"/>
      <c r="AC10" s="45"/>
      <c r="AD10" s="50">
        <f>データ!R6</f>
        <v>2910</v>
      </c>
      <c r="AE10" s="50"/>
      <c r="AF10" s="50"/>
      <c r="AG10" s="50"/>
      <c r="AH10" s="50"/>
      <c r="AI10" s="50"/>
      <c r="AJ10" s="50"/>
      <c r="AK10" s="2"/>
      <c r="AL10" s="50">
        <f>データ!V6</f>
        <v>6644</v>
      </c>
      <c r="AM10" s="50"/>
      <c r="AN10" s="50"/>
      <c r="AO10" s="50"/>
      <c r="AP10" s="50"/>
      <c r="AQ10" s="50"/>
      <c r="AR10" s="50"/>
      <c r="AS10" s="50"/>
      <c r="AT10" s="45">
        <f>データ!W6</f>
        <v>2.61</v>
      </c>
      <c r="AU10" s="45"/>
      <c r="AV10" s="45"/>
      <c r="AW10" s="45"/>
      <c r="AX10" s="45"/>
      <c r="AY10" s="45"/>
      <c r="AZ10" s="45"/>
      <c r="BA10" s="45"/>
      <c r="BB10" s="45">
        <f>データ!X6</f>
        <v>2545.59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84" t="s">
        <v>125</v>
      </c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6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84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6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84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6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84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6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84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6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84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6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84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6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84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6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84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6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84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6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84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6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84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6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84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6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84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6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84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6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84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6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84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6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84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6"/>
    </row>
    <row r="34" spans="1:78" ht="13.5" customHeight="1" x14ac:dyDescent="0.15">
      <c r="A34" s="2"/>
      <c r="B34" s="17"/>
      <c r="C34" s="69" t="s">
        <v>27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20"/>
      <c r="R34" s="69" t="s">
        <v>28</v>
      </c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20"/>
      <c r="AG34" s="69" t="s">
        <v>29</v>
      </c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20"/>
      <c r="AV34" s="69" t="s">
        <v>30</v>
      </c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19"/>
      <c r="BK34" s="2"/>
      <c r="BL34" s="84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6"/>
    </row>
    <row r="35" spans="1:78" ht="13.5" customHeight="1" x14ac:dyDescent="0.15">
      <c r="A35" s="2"/>
      <c r="B35" s="17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20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20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20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19"/>
      <c r="BK35" s="2"/>
      <c r="BL35" s="84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6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84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6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84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6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84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6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84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6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84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6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84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6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84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6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84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6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87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9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70" t="s">
        <v>122</v>
      </c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2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70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2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70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2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70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2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70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2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70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2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70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2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70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2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70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2"/>
    </row>
    <row r="56" spans="1:78" ht="13.5" customHeight="1" x14ac:dyDescent="0.15">
      <c r="A56" s="2"/>
      <c r="B56" s="17"/>
      <c r="C56" s="69" t="s">
        <v>32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20"/>
      <c r="R56" s="69" t="s">
        <v>33</v>
      </c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20"/>
      <c r="AG56" s="69" t="s">
        <v>34</v>
      </c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20"/>
      <c r="AV56" s="69" t="s">
        <v>35</v>
      </c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19"/>
      <c r="BK56" s="2"/>
      <c r="BL56" s="70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2"/>
    </row>
    <row r="57" spans="1:78" ht="13.5" customHeight="1" x14ac:dyDescent="0.15">
      <c r="A57" s="2"/>
      <c r="B57" s="17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20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20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20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19"/>
      <c r="BK57" s="2"/>
      <c r="BL57" s="70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2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70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0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2"/>
    </row>
    <row r="60" spans="1:78" ht="13.5" customHeight="1" x14ac:dyDescent="0.15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70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2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70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2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70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2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70" t="s">
        <v>123</v>
      </c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2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70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2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70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2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70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2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70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2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70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2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70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2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70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2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70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2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70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2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70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2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70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2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70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2"/>
    </row>
    <row r="79" spans="1:78" ht="13.5" customHeight="1" x14ac:dyDescent="0.15">
      <c r="A79" s="2"/>
      <c r="B79" s="17"/>
      <c r="C79" s="69" t="s">
        <v>38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20"/>
      <c r="V79" s="20"/>
      <c r="W79" s="69" t="s">
        <v>39</v>
      </c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20"/>
      <c r="AP79" s="20"/>
      <c r="AQ79" s="69" t="s">
        <v>40</v>
      </c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18"/>
      <c r="BJ79" s="19"/>
      <c r="BK79" s="2"/>
      <c r="BL79" s="70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2"/>
    </row>
    <row r="80" spans="1:78" ht="13.5" customHeight="1" x14ac:dyDescent="0.15">
      <c r="A80" s="2"/>
      <c r="B80" s="17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20"/>
      <c r="V80" s="20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20"/>
      <c r="AP80" s="20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18"/>
      <c r="BJ80" s="19"/>
      <c r="BK80" s="2"/>
      <c r="BL80" s="70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2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70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3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5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【728.30】</v>
      </c>
      <c r="I86" s="26" t="str">
        <f>データ!CA6</f>
        <v>【100.04】</v>
      </c>
      <c r="J86" s="26" t="str">
        <f>データ!CL6</f>
        <v>【137.82】</v>
      </c>
      <c r="K86" s="26" t="str">
        <f>データ!CW6</f>
        <v>【60.09】</v>
      </c>
      <c r="L86" s="26" t="str">
        <f>データ!DH6</f>
        <v>【94.90】</v>
      </c>
      <c r="M86" s="26" t="s">
        <v>56</v>
      </c>
      <c r="N86" s="26" t="s">
        <v>56</v>
      </c>
      <c r="O86" s="26" t="str">
        <f>データ!EO6</f>
        <v>【0.27】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5" x14ac:dyDescent="0.1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 x14ac:dyDescent="0.15">
      <c r="A6" s="28" t="s">
        <v>109</v>
      </c>
      <c r="B6" s="33">
        <f>B7</f>
        <v>2016</v>
      </c>
      <c r="C6" s="33">
        <f t="shared" ref="C6:X6" si="3">C7</f>
        <v>412091</v>
      </c>
      <c r="D6" s="33">
        <f t="shared" si="3"/>
        <v>47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佐賀県　嬉野市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Cc3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24.79</v>
      </c>
      <c r="Q6" s="34">
        <f t="shared" si="3"/>
        <v>89.33</v>
      </c>
      <c r="R6" s="34">
        <f t="shared" si="3"/>
        <v>2910</v>
      </c>
      <c r="S6" s="34">
        <f t="shared" si="3"/>
        <v>27020</v>
      </c>
      <c r="T6" s="34">
        <f t="shared" si="3"/>
        <v>126.41</v>
      </c>
      <c r="U6" s="34">
        <f t="shared" si="3"/>
        <v>213.75</v>
      </c>
      <c r="V6" s="34">
        <f t="shared" si="3"/>
        <v>6644</v>
      </c>
      <c r="W6" s="34">
        <f t="shared" si="3"/>
        <v>2.61</v>
      </c>
      <c r="X6" s="34">
        <f t="shared" si="3"/>
        <v>2545.59</v>
      </c>
      <c r="Y6" s="35">
        <f>IF(Y7="",NA(),Y7)</f>
        <v>63.21</v>
      </c>
      <c r="Z6" s="35">
        <f t="shared" ref="Z6:AH6" si="4">IF(Z7="",NA(),Z7)</f>
        <v>62.13</v>
      </c>
      <c r="AA6" s="35">
        <f t="shared" si="4"/>
        <v>80.05</v>
      </c>
      <c r="AB6" s="35">
        <f t="shared" si="4"/>
        <v>82.54</v>
      </c>
      <c r="AC6" s="35">
        <f t="shared" si="4"/>
        <v>81.05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2490.85</v>
      </c>
      <c r="BG6" s="35">
        <f t="shared" ref="BG6:BO6" si="7">IF(BG7="",NA(),BG7)</f>
        <v>2463.0100000000002</v>
      </c>
      <c r="BH6" s="35">
        <f t="shared" si="7"/>
        <v>1926.79</v>
      </c>
      <c r="BI6" s="35">
        <f t="shared" si="7"/>
        <v>1793.28</v>
      </c>
      <c r="BJ6" s="35">
        <f t="shared" si="7"/>
        <v>1679.66</v>
      </c>
      <c r="BK6" s="35">
        <f t="shared" si="7"/>
        <v>1574.53</v>
      </c>
      <c r="BL6" s="35">
        <f t="shared" si="7"/>
        <v>1506.51</v>
      </c>
      <c r="BM6" s="35">
        <f t="shared" si="7"/>
        <v>1315.67</v>
      </c>
      <c r="BN6" s="35">
        <f t="shared" si="7"/>
        <v>1240.1600000000001</v>
      </c>
      <c r="BO6" s="35">
        <f t="shared" si="7"/>
        <v>1193.49</v>
      </c>
      <c r="BP6" s="34" t="str">
        <f>IF(BP7="","",IF(BP7="-","【-】","【"&amp;SUBSTITUTE(TEXT(BP7,"#,##0.00"),"-","△")&amp;"】"))</f>
        <v>【728.30】</v>
      </c>
      <c r="BQ6" s="35">
        <f>IF(BQ7="",NA(),BQ7)</f>
        <v>44.72</v>
      </c>
      <c r="BR6" s="35">
        <f t="shared" ref="BR6:BZ6" si="8">IF(BR7="",NA(),BR7)</f>
        <v>44.07</v>
      </c>
      <c r="BS6" s="35">
        <f t="shared" si="8"/>
        <v>49.47</v>
      </c>
      <c r="BT6" s="35">
        <f t="shared" si="8"/>
        <v>51.39</v>
      </c>
      <c r="BU6" s="35">
        <f t="shared" si="8"/>
        <v>48.98</v>
      </c>
      <c r="BV6" s="35">
        <f t="shared" si="8"/>
        <v>57.36</v>
      </c>
      <c r="BW6" s="35">
        <f t="shared" si="8"/>
        <v>57.33</v>
      </c>
      <c r="BX6" s="35">
        <f t="shared" si="8"/>
        <v>60.78</v>
      </c>
      <c r="BY6" s="35">
        <f t="shared" si="8"/>
        <v>60.17</v>
      </c>
      <c r="BZ6" s="35">
        <f t="shared" si="8"/>
        <v>65.569999999999993</v>
      </c>
      <c r="CA6" s="34" t="str">
        <f>IF(CA7="","",IF(CA7="-","【-】","【"&amp;SUBSTITUTE(TEXT(CA7,"#,##0.00"),"-","△")&amp;"】"))</f>
        <v>【100.04】</v>
      </c>
      <c r="CB6" s="35">
        <f>IF(CB7="",NA(),CB7)</f>
        <v>339.42</v>
      </c>
      <c r="CC6" s="35">
        <f t="shared" ref="CC6:CK6" si="9">IF(CC7="",NA(),CC7)</f>
        <v>344.94</v>
      </c>
      <c r="CD6" s="35">
        <f t="shared" si="9"/>
        <v>314.77999999999997</v>
      </c>
      <c r="CE6" s="35">
        <f t="shared" si="9"/>
        <v>306.54000000000002</v>
      </c>
      <c r="CF6" s="35">
        <f t="shared" si="9"/>
        <v>322.89999999999998</v>
      </c>
      <c r="CG6" s="35">
        <f t="shared" si="9"/>
        <v>279.91000000000003</v>
      </c>
      <c r="CH6" s="35">
        <f t="shared" si="9"/>
        <v>284.52999999999997</v>
      </c>
      <c r="CI6" s="35">
        <f t="shared" si="9"/>
        <v>276.26</v>
      </c>
      <c r="CJ6" s="35">
        <f t="shared" si="9"/>
        <v>281.52999999999997</v>
      </c>
      <c r="CK6" s="35">
        <f t="shared" si="9"/>
        <v>263.04000000000002</v>
      </c>
      <c r="CL6" s="34" t="str">
        <f>IF(CL7="","",IF(CL7="-","【-】","【"&amp;SUBSTITUTE(TEXT(CL7,"#,##0.00"),"-","△")&amp;"】"))</f>
        <v>【137.82】</v>
      </c>
      <c r="CM6" s="35">
        <f>IF(CM7="",NA(),CM7)</f>
        <v>23.8</v>
      </c>
      <c r="CN6" s="35">
        <f t="shared" ref="CN6:CV6" si="10">IF(CN7="",NA(),CN7)</f>
        <v>24.2</v>
      </c>
      <c r="CO6" s="35">
        <f t="shared" si="10"/>
        <v>24.2</v>
      </c>
      <c r="CP6" s="35">
        <f t="shared" si="10"/>
        <v>26.93</v>
      </c>
      <c r="CQ6" s="35">
        <f t="shared" si="10"/>
        <v>28.17</v>
      </c>
      <c r="CR6" s="35">
        <f t="shared" si="10"/>
        <v>40.07</v>
      </c>
      <c r="CS6" s="35">
        <f t="shared" si="10"/>
        <v>39.92</v>
      </c>
      <c r="CT6" s="35">
        <f t="shared" si="10"/>
        <v>41.63</v>
      </c>
      <c r="CU6" s="35">
        <f t="shared" si="10"/>
        <v>44.89</v>
      </c>
      <c r="CV6" s="35">
        <f t="shared" si="10"/>
        <v>40.75</v>
      </c>
      <c r="CW6" s="34" t="str">
        <f>IF(CW7="","",IF(CW7="-","【-】","【"&amp;SUBSTITUTE(TEXT(CW7,"#,##0.00"),"-","△")&amp;"】"))</f>
        <v>【60.09】</v>
      </c>
      <c r="CX6" s="35">
        <f>IF(CX7="",NA(),CX7)</f>
        <v>46.77</v>
      </c>
      <c r="CY6" s="35">
        <f t="shared" ref="CY6:DG6" si="11">IF(CY7="",NA(),CY7)</f>
        <v>47.03</v>
      </c>
      <c r="CZ6" s="35">
        <f t="shared" si="11"/>
        <v>49.87</v>
      </c>
      <c r="DA6" s="35">
        <f t="shared" si="11"/>
        <v>50.38</v>
      </c>
      <c r="DB6" s="35">
        <f t="shared" si="11"/>
        <v>57.57</v>
      </c>
      <c r="DC6" s="35">
        <f t="shared" si="11"/>
        <v>66</v>
      </c>
      <c r="DD6" s="35">
        <f t="shared" si="11"/>
        <v>65.86</v>
      </c>
      <c r="DE6" s="35">
        <f t="shared" si="11"/>
        <v>66.33</v>
      </c>
      <c r="DF6" s="35">
        <f t="shared" si="11"/>
        <v>64.89</v>
      </c>
      <c r="DG6" s="35">
        <f t="shared" si="11"/>
        <v>64.97</v>
      </c>
      <c r="DH6" s="34" t="str">
        <f>IF(DH7="","",IF(DH7="-","【-】","【"&amp;SUBSTITUTE(TEXT(DH7,"#,##0.00"),"-","△")&amp;"】"))</f>
        <v>【94.90】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0.18</v>
      </c>
      <c r="EK6" s="35">
        <f t="shared" si="14"/>
        <v>0.19</v>
      </c>
      <c r="EL6" s="35">
        <f t="shared" si="14"/>
        <v>0.16</v>
      </c>
      <c r="EM6" s="35">
        <f t="shared" si="14"/>
        <v>0.33</v>
      </c>
      <c r="EN6" s="35">
        <f t="shared" si="14"/>
        <v>0.21</v>
      </c>
      <c r="EO6" s="34" t="str">
        <f>IF(EO7="","",IF(EO7="-","【-】","【"&amp;SUBSTITUTE(TEXT(EO7,"#,##0.00"),"-","△")&amp;"】"))</f>
        <v>【0.27】</v>
      </c>
    </row>
    <row r="7" spans="1:145" s="36" customFormat="1" x14ac:dyDescent="0.15">
      <c r="A7" s="28"/>
      <c r="B7" s="37">
        <v>2016</v>
      </c>
      <c r="C7" s="37">
        <v>412091</v>
      </c>
      <c r="D7" s="37">
        <v>47</v>
      </c>
      <c r="E7" s="37">
        <v>17</v>
      </c>
      <c r="F7" s="37">
        <v>1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24.79</v>
      </c>
      <c r="Q7" s="38">
        <v>89.33</v>
      </c>
      <c r="R7" s="38">
        <v>2910</v>
      </c>
      <c r="S7" s="38">
        <v>27020</v>
      </c>
      <c r="T7" s="38">
        <v>126.41</v>
      </c>
      <c r="U7" s="38">
        <v>213.75</v>
      </c>
      <c r="V7" s="38">
        <v>6644</v>
      </c>
      <c r="W7" s="38">
        <v>2.61</v>
      </c>
      <c r="X7" s="38">
        <v>2545.59</v>
      </c>
      <c r="Y7" s="38">
        <v>63.21</v>
      </c>
      <c r="Z7" s="38">
        <v>62.13</v>
      </c>
      <c r="AA7" s="38">
        <v>80.05</v>
      </c>
      <c r="AB7" s="38">
        <v>82.54</v>
      </c>
      <c r="AC7" s="38">
        <v>81.05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2490.85</v>
      </c>
      <c r="BG7" s="38">
        <v>2463.0100000000002</v>
      </c>
      <c r="BH7" s="38">
        <v>1926.79</v>
      </c>
      <c r="BI7" s="38">
        <v>1793.28</v>
      </c>
      <c r="BJ7" s="38">
        <v>1679.66</v>
      </c>
      <c r="BK7" s="38">
        <v>1574.53</v>
      </c>
      <c r="BL7" s="38">
        <v>1506.51</v>
      </c>
      <c r="BM7" s="38">
        <v>1315.67</v>
      </c>
      <c r="BN7" s="38">
        <v>1240.1600000000001</v>
      </c>
      <c r="BO7" s="38">
        <v>1193.49</v>
      </c>
      <c r="BP7" s="38">
        <v>728.3</v>
      </c>
      <c r="BQ7" s="38">
        <v>44.72</v>
      </c>
      <c r="BR7" s="38">
        <v>44.07</v>
      </c>
      <c r="BS7" s="38">
        <v>49.47</v>
      </c>
      <c r="BT7" s="38">
        <v>51.39</v>
      </c>
      <c r="BU7" s="38">
        <v>48.98</v>
      </c>
      <c r="BV7" s="38">
        <v>57.36</v>
      </c>
      <c r="BW7" s="38">
        <v>57.33</v>
      </c>
      <c r="BX7" s="38">
        <v>60.78</v>
      </c>
      <c r="BY7" s="38">
        <v>60.17</v>
      </c>
      <c r="BZ7" s="38">
        <v>65.569999999999993</v>
      </c>
      <c r="CA7" s="38">
        <v>100.04</v>
      </c>
      <c r="CB7" s="38">
        <v>339.42</v>
      </c>
      <c r="CC7" s="38">
        <v>344.94</v>
      </c>
      <c r="CD7" s="38">
        <v>314.77999999999997</v>
      </c>
      <c r="CE7" s="38">
        <v>306.54000000000002</v>
      </c>
      <c r="CF7" s="38">
        <v>322.89999999999998</v>
      </c>
      <c r="CG7" s="38">
        <v>279.91000000000003</v>
      </c>
      <c r="CH7" s="38">
        <v>284.52999999999997</v>
      </c>
      <c r="CI7" s="38">
        <v>276.26</v>
      </c>
      <c r="CJ7" s="38">
        <v>281.52999999999997</v>
      </c>
      <c r="CK7" s="38">
        <v>263.04000000000002</v>
      </c>
      <c r="CL7" s="38">
        <v>137.82</v>
      </c>
      <c r="CM7" s="38">
        <v>23.8</v>
      </c>
      <c r="CN7" s="38">
        <v>24.2</v>
      </c>
      <c r="CO7" s="38">
        <v>24.2</v>
      </c>
      <c r="CP7" s="38">
        <v>26.93</v>
      </c>
      <c r="CQ7" s="38">
        <v>28.17</v>
      </c>
      <c r="CR7" s="38">
        <v>40.07</v>
      </c>
      <c r="CS7" s="38">
        <v>39.92</v>
      </c>
      <c r="CT7" s="38">
        <v>41.63</v>
      </c>
      <c r="CU7" s="38">
        <v>44.89</v>
      </c>
      <c r="CV7" s="38">
        <v>40.75</v>
      </c>
      <c r="CW7" s="38">
        <v>60.09</v>
      </c>
      <c r="CX7" s="38">
        <v>46.77</v>
      </c>
      <c r="CY7" s="38">
        <v>47.03</v>
      </c>
      <c r="CZ7" s="38">
        <v>49.87</v>
      </c>
      <c r="DA7" s="38">
        <v>50.38</v>
      </c>
      <c r="DB7" s="38">
        <v>57.57</v>
      </c>
      <c r="DC7" s="38">
        <v>66</v>
      </c>
      <c r="DD7" s="38">
        <v>65.86</v>
      </c>
      <c r="DE7" s="38">
        <v>66.33</v>
      </c>
      <c r="DF7" s="38">
        <v>64.89</v>
      </c>
      <c r="DG7" s="38">
        <v>64.97</v>
      </c>
      <c r="DH7" s="38">
        <v>94.9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0.18</v>
      </c>
      <c r="EK7" s="38">
        <v>0.19</v>
      </c>
      <c r="EL7" s="38">
        <v>0.16</v>
      </c>
      <c r="EM7" s="38">
        <v>0.33</v>
      </c>
      <c r="EN7" s="38">
        <v>0.21</v>
      </c>
      <c r="EO7" s="38">
        <v>0.27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