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1.0.3\共有フォルダ\環境水道課\環境下水道課\★経営比較分析表◆H27年度から\2021◆令和２年度決算「経営比較分析表」の分析等について\2022.2.22修正提出\"/>
    </mc:Choice>
  </mc:AlternateContent>
  <workbookProtection workbookAlgorithmName="SHA-512" workbookHashValue="zzZItIX9m4oUEucAKNELWH5q4HGyDVDQPRbVu2MVJSGoScTEdDJac5DwrkFbv1P6JO6ZbvaRlQMCeCOWcaemzA==" workbookSaltValue="g3AwbKzJ77aFNULlPn34mg=="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J86" i="4"/>
  <c r="I86" i="4"/>
  <c r="E86" i="4"/>
  <c r="AT10" i="4"/>
  <c r="AL10" i="4"/>
  <c r="AD10" i="4"/>
  <c r="I10" i="4"/>
  <c r="B10" i="4"/>
  <c r="AL8" i="4"/>
  <c r="P8" i="4"/>
  <c r="I8" i="4"/>
</calcChain>
</file>

<file path=xl/sharedStrings.xml><?xml version="1.0" encoding="utf-8"?>
<sst xmlns="http://schemas.openxmlformats.org/spreadsheetml/2006/main" count="236" uniqueCount="119">
  <si>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</si>
  <si>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</si>
  <si>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</si>
  <si>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</si>
  <si>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</si>
  <si>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</si>
  <si>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</si>
  <si>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</si>
  <si>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</si>
  <si>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</si>
  <si>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</si>
  <si>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</si>
  <si>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</si>
  <si>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</si>
  <si>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</si>
  <si>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</si>
  <si>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</si>
  <si>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</si>
  <si>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</si>
  <si>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</si>
  <si>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</si>
  <si>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</si>
  <si>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</si>
  <si>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</si>
  <si>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</si>
  <si>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</si>
  <si>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</si>
  <si>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</si>
  <si>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</si>
  <si>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</si>
  <si>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</si>
  <si>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</si>
  <si>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</si>
  <si>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</si>
  <si>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</si>
  <si>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</si>
  <si>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</si>
  <si>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</si>
  <si>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</si>
  <si>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</si>
  <si>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</si>
  <si>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</si>
  <si>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</si>
  <si>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</si>
  <si>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</si>
  <si>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</si>
  <si>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</si>
  <si>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</si>
  <si>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</si>
  <si>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</si>
  <si>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</si>
  <si>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</si>
  <si>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</si>
  <si>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</si>
  <si>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</si>
  <si>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</si>
  <si>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</si>
  <si>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</si>
  <si>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</si>
  <si>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</si>
  <si>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</si>
  <si>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</si>
  <si>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</si>
  <si>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</si>
  <si>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</si>
  <si>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</si>
  <si>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</si>
  <si>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</si>
  <si>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</si>
  <si>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</si>
  <si>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</si>
  <si>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</si>
  <si>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</si>
  <si>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</si>
  <si>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</si>
  <si>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</si>
  <si>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</si>
  <si>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</si>
  <si>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</si>
  <si>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</si>
  <si>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</si>
  <si>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</si>
  <si>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</si>
  <si>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</si>
  <si>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</si>
  <si>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</si>
  <si>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</si>
  <si>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</si>
  <si>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</si>
  <si>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</si>
  <si>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</si>
  <si>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</si>
  <si>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</si>
  <si>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</si>
  <si>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</si>
  <si>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</si>
  <si>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</si>
  <si>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佐賀県　嬉野市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</si>
  <si>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</si>
  <si>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</si>
  <si>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</si>
  <si>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</si>
  <si>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</si>
  <si>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</si>
  <si>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</si>
  <si>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</si>
  <si>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</si>
  <si>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</si>
  <si>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</si>
  <si>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</si>
  <si>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</si>
  <si>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</si>
  <si>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</si>
  <si>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</si>
  <si>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</si>
  <si>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</si>
  <si>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平成９年に整備を行っており、管渠等の老朽化はまだ深刻な状況には至っていない。</t>
    <rPh sb="24" eb="26">
      <t>シンコク</t>
    </rPh>
    <rPh sb="27" eb="29">
      <t>ジョウキョウ</t>
    </rPh>
    <rPh sb="31" eb="32">
      <t>イタ</t>
    </rPh>
    <phoneticPr fontId="4"/>
  </si>
  <si>
    <t>①収益的収支比率
令和2年度の収益的収支比率は76.07％であり赤字となっている。使用料以外の収入（一般会計繰入金）に依存しているため、料金の見直しも含め経営改善を図っていく。また、昨年度より収益的収支比率が減少しているのは公営企業会計移行に伴う委託料の支払いが原因であり一時的なものである。
⑤経費回収率
使用料で回収すべき経費についても、接続戸数が伸びない為、類似団体の平均より著しく低くなっている。料金の見直し、業務の効率化、適正な使用料収入の確保が必要とされる。また、処理施設の老朽化により設備の更新費用が年々増加し汚水維持管理費が増加そのため、計画的な設備投資が必要である。
⑥汚水処理原価
汚水処理に要した費用については、接続戸数が伸びない為、類似団体より高く推移しており、施設の効率化を高めることが必要とされる。また、処理施設の老朽化により設備の更新費用が年々増加し汚水維持管理費が増加するため、計画的な設備投資が必要である。
⑦施設利用率
指標は、接続戸数が伸びない為、類似平均より低く推移している。施設の効率を高めていくための検討が必要である。また、処理施設の老朽化により設備の更新費用が年々増加し汚水維持管理費が増加するため、計画的な設備投資が必要である。
⑧水洗化率
指標は、接続戸数が伸びない為、平均値を下回っている。今後も普及拡大に向けた広報等を行う。</t>
    <rPh sb="177" eb="178">
      <t>ノ</t>
    </rPh>
    <rPh sb="181" eb="182">
      <t>タメ</t>
    </rPh>
    <rPh sb="239" eb="241">
      <t>ショリ</t>
    </rPh>
    <rPh sb="323" eb="324">
      <t>ノ</t>
    </rPh>
    <rPh sb="327" eb="328">
      <t>タメ</t>
    </rPh>
    <rPh sb="367" eb="369">
      <t>ショリ</t>
    </rPh>
    <rPh sb="391" eb="393">
      <t>オスイ</t>
    </rPh>
    <rPh sb="393" eb="395">
      <t>イジ</t>
    </rPh>
    <rPh sb="395" eb="397">
      <t>カンリ</t>
    </rPh>
    <rPh sb="397" eb="398">
      <t>ヒ</t>
    </rPh>
    <rPh sb="399" eb="401">
      <t>ゾウカ</t>
    </rPh>
    <rPh sb="406" eb="409">
      <t>ケイカクテキ</t>
    </rPh>
    <rPh sb="410" eb="412">
      <t>セツビ</t>
    </rPh>
    <rPh sb="412" eb="414">
      <t>トウシ</t>
    </rPh>
    <rPh sb="415" eb="417">
      <t>ヒツヨウ</t>
    </rPh>
    <rPh sb="438" eb="439">
      <t>ノ</t>
    </rPh>
    <rPh sb="442" eb="443">
      <t>タメ</t>
    </rPh>
    <rPh sb="485" eb="487">
      <t>ショリ</t>
    </rPh>
    <rPh sb="555" eb="556">
      <t>ノ</t>
    </rPh>
    <phoneticPr fontId="16"/>
  </si>
  <si>
    <r>
      <t>現在、農業集落排水（個別処理を含む）と公共下水道等の料金体系が異なるため、料金体系を統一する予定である。（Ｒ３．4月から） 同時に、今後の適正な使用料の収入の確保、汚水処理費の削減等により、経営の改善を見込む</t>
    </r>
    <r>
      <rPr>
        <sz val="11"/>
        <rFont val="ＭＳ ゴシック"/>
        <family val="3"/>
        <charset val="128"/>
      </rPr>
      <t>。
また、加入者分担金の支払いは完了しているが、農業集落排水に接続していない家庭があるため、その家庭を中心に広報で接続向上を図りたい。</t>
    </r>
    <rPh sb="24" eb="25">
      <t>トウ</t>
    </rPh>
    <rPh sb="46" eb="48">
      <t>ヨテイ</t>
    </rPh>
    <rPh sb="57" eb="58">
      <t>ガツ</t>
    </rPh>
    <rPh sb="62" eb="64">
      <t>ドウジ</t>
    </rPh>
    <rPh sb="109" eb="112">
      <t>カニュウシャ</t>
    </rPh>
    <rPh sb="112" eb="115">
      <t>ブンタンキン</t>
    </rPh>
    <rPh sb="116" eb="118">
      <t>シハラ</t>
    </rPh>
    <rPh sb="128" eb="130">
      <t>ノウギョウ</t>
    </rPh>
    <rPh sb="130" eb="132">
      <t>シュウラク</t>
    </rPh>
    <rPh sb="132" eb="134">
      <t>ハイスイ</t>
    </rPh>
    <rPh sb="135" eb="137">
      <t>セツゾク</t>
    </rPh>
    <rPh sb="142" eb="144">
      <t>カテイ</t>
    </rPh>
    <rPh sb="158" eb="160">
      <t>コウホウ</t>
    </rPh>
    <rPh sb="161" eb="163">
      <t>セツゾク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</si>
</sst>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name val="ＭＳ ゴシック"/>
      <family val="3"/>
      <charset val="128"/>
    </font>
    <font>
      <sz val="6"/>
      <name val="游ゴシック"/>
      <family val="2"/>
      <charset val="128"/>
      <scheme val="minor"/>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2" applyFont="1" applyBorder="1" applyAlignment="1" applyProtection="1">
      <alignment horizontal="left" vertical="top" wrapText="1" shrinkToFit="1"/>
      <protection locked="0"/>
    </xf>
    <xf numFmtId="0" fontId="15" fillId="0" borderId="0" xfId="2" applyFont="1" applyBorder="1" applyAlignment="1" applyProtection="1">
      <alignment horizontal="left" vertical="top" wrapText="1" shrinkToFit="1"/>
      <protection locked="0"/>
    </xf>
    <xf numFmtId="0" fontId="15" fillId="0" borderId="7" xfId="2" applyFont="1" applyBorder="1" applyAlignment="1" applyProtection="1">
      <alignment horizontal="left" vertical="top" wrapText="1" shrinkToFit="1"/>
      <protection locked="0"/>
    </xf>
    <xf numFmtId="0" fontId="15" fillId="0" borderId="8" xfId="2" applyFont="1" applyBorder="1" applyAlignment="1" applyProtection="1">
      <alignment horizontal="left" vertical="top" wrapText="1" shrinkToFit="1"/>
      <protection locked="0"/>
    </xf>
    <xf numFmtId="0" fontId="15" fillId="0" borderId="1" xfId="2" applyFont="1" applyBorder="1" applyAlignment="1" applyProtection="1">
      <alignment horizontal="left" vertical="top" wrapText="1" shrinkToFit="1"/>
      <protection locked="0"/>
    </xf>
    <xf numFmtId="0" fontId="15" fillId="0" borderId="9" xfId="2" applyFont="1" applyBorder="1" applyAlignment="1" applyProtection="1">
      <alignment horizontal="left" vertical="top" wrapText="1" shrinkToFi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9EE-493C-9470-ACDFD407D6E4}"/>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2.0499999999999998</c:v>
                </c:pt>
                <c:pt idx="1">
                  <c:v>0.01</c:v>
                </c:pt>
                <c:pt idx="2">
                  <c:v>0.01</c:v>
                </c:pt>
                <c:pt idx="3">
                  <c:v>0.02</c:v>
                </c:pt>
                <c:pt idx="4">
                  <c:v>0.25</c:v>
                </c:pt>
              </c:numCache>
            </c:numRef>
          </c:val>
          <c:smooth val="0"/>
          <c:extLst>
            <c:ext xmlns:c16="http://schemas.microsoft.com/office/drawing/2014/chart" uri="{C3380CC4-5D6E-409C-BE32-E72D297353CC}">
              <c16:uniqueId val="{00000001-C9EE-493C-9470-ACDFD407D6E4}"/>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43.45</c:v>
                </c:pt>
                <c:pt idx="1">
                  <c:v>43.45</c:v>
                </c:pt>
                <c:pt idx="2">
                  <c:v>43.45</c:v>
                </c:pt>
                <c:pt idx="3">
                  <c:v>43.45</c:v>
                </c:pt>
                <c:pt idx="4">
                  <c:v>43.45</c:v>
                </c:pt>
              </c:numCache>
            </c:numRef>
          </c:val>
          <c:extLst>
            <c:ext xmlns:c16="http://schemas.microsoft.com/office/drawing/2014/chart" uri="{C3380CC4-5D6E-409C-BE32-E72D297353CC}">
              <c16:uniqueId val="{00000000-27FF-4F59-9C66-A78A4BF81294}"/>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60.65</c:v>
                </c:pt>
                <c:pt idx="1">
                  <c:v>51.75</c:v>
                </c:pt>
                <c:pt idx="2">
                  <c:v>50.68</c:v>
                </c:pt>
                <c:pt idx="3">
                  <c:v>50.14</c:v>
                </c:pt>
                <c:pt idx="4">
                  <c:v>54.83</c:v>
                </c:pt>
              </c:numCache>
            </c:numRef>
          </c:val>
          <c:smooth val="0"/>
          <c:extLst>
            <c:ext xmlns:c16="http://schemas.microsoft.com/office/drawing/2014/chart" uri="{C3380CC4-5D6E-409C-BE32-E72D297353CC}">
              <c16:uniqueId val="{00000001-27FF-4F59-9C66-A78A4BF81294}"/>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78.63</c:v>
                </c:pt>
                <c:pt idx="1">
                  <c:v>79.45</c:v>
                </c:pt>
                <c:pt idx="2">
                  <c:v>79.59</c:v>
                </c:pt>
                <c:pt idx="3">
                  <c:v>79.94</c:v>
                </c:pt>
                <c:pt idx="4">
                  <c:v>80.739999999999995</c:v>
                </c:pt>
              </c:numCache>
            </c:numRef>
          </c:val>
          <c:extLst>
            <c:ext xmlns:c16="http://schemas.microsoft.com/office/drawing/2014/chart" uri="{C3380CC4-5D6E-409C-BE32-E72D297353CC}">
              <c16:uniqueId val="{00000000-5844-4130-A094-AA466280FC86}"/>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84.58</c:v>
                </c:pt>
                <c:pt idx="1">
                  <c:v>84.84</c:v>
                </c:pt>
                <c:pt idx="2">
                  <c:v>84.86</c:v>
                </c:pt>
                <c:pt idx="3">
                  <c:v>84.98</c:v>
                </c:pt>
                <c:pt idx="4">
                  <c:v>84.7</c:v>
                </c:pt>
              </c:numCache>
            </c:numRef>
          </c:val>
          <c:smooth val="0"/>
          <c:extLst>
            <c:ext xmlns:c16="http://schemas.microsoft.com/office/drawing/2014/chart" uri="{C3380CC4-5D6E-409C-BE32-E72D297353CC}">
              <c16:uniqueId val="{00000001-5844-4130-A094-AA466280FC86}"/>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73.06</c:v>
                </c:pt>
                <c:pt idx="1">
                  <c:v>78.84</c:v>
                </c:pt>
                <c:pt idx="2">
                  <c:v>78.27</c:v>
                </c:pt>
                <c:pt idx="3">
                  <c:v>79.400000000000006</c:v>
                </c:pt>
                <c:pt idx="4">
                  <c:v>76.069999999999993</c:v>
                </c:pt>
              </c:numCache>
            </c:numRef>
          </c:val>
          <c:extLst>
            <c:ext xmlns:c16="http://schemas.microsoft.com/office/drawing/2014/chart" uri="{C3380CC4-5D6E-409C-BE32-E72D297353CC}">
              <c16:uniqueId val="{00000000-257B-4211-AA8C-250897ED7572}"/>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57B-4211-AA8C-250897ED7572}"/>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5A5-4420-A824-E92BEE719327}"/>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5A5-4420-A824-E92BEE719327}"/>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788-4AB8-8243-B07049F1835F}"/>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788-4AB8-8243-B07049F1835F}"/>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77A-476A-A983-5610225FDE44}"/>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77A-476A-A983-5610225FDE44}"/>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74F-4A8D-A6D4-C8F8A2E6BC59}"/>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74F-4A8D-A6D4-C8F8A2E6BC59}"/>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2787.84</c:v>
                </c:pt>
                <c:pt idx="1">
                  <c:v>2592.67</c:v>
                </c:pt>
                <c:pt idx="2">
                  <c:v>2408.62</c:v>
                </c:pt>
                <c:pt idx="3" formatCode="#,##0.00;&quot;△&quot;#,##0.00">
                  <c:v>0</c:v>
                </c:pt>
                <c:pt idx="4" formatCode="#,##0.00;&quot;△&quot;#,##0.00">
                  <c:v>0</c:v>
                </c:pt>
              </c:numCache>
            </c:numRef>
          </c:val>
          <c:extLst>
            <c:ext xmlns:c16="http://schemas.microsoft.com/office/drawing/2014/chart" uri="{C3380CC4-5D6E-409C-BE32-E72D297353CC}">
              <c16:uniqueId val="{00000000-6088-484E-911D-DCDEB0210EF0}"/>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974.93</c:v>
                </c:pt>
                <c:pt idx="1">
                  <c:v>855.8</c:v>
                </c:pt>
                <c:pt idx="2">
                  <c:v>789.46</c:v>
                </c:pt>
                <c:pt idx="3">
                  <c:v>826.83</c:v>
                </c:pt>
                <c:pt idx="4">
                  <c:v>867.83</c:v>
                </c:pt>
              </c:numCache>
            </c:numRef>
          </c:val>
          <c:smooth val="0"/>
          <c:extLst>
            <c:ext xmlns:c16="http://schemas.microsoft.com/office/drawing/2014/chart" uri="{C3380CC4-5D6E-409C-BE32-E72D297353CC}">
              <c16:uniqueId val="{00000001-6088-484E-911D-DCDEB0210EF0}"/>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23.67</c:v>
                </c:pt>
                <c:pt idx="1">
                  <c:v>53.97</c:v>
                </c:pt>
                <c:pt idx="2">
                  <c:v>51.62</c:v>
                </c:pt>
                <c:pt idx="3">
                  <c:v>53.03</c:v>
                </c:pt>
                <c:pt idx="4">
                  <c:v>46.01</c:v>
                </c:pt>
              </c:numCache>
            </c:numRef>
          </c:val>
          <c:extLst>
            <c:ext xmlns:c16="http://schemas.microsoft.com/office/drawing/2014/chart" uri="{C3380CC4-5D6E-409C-BE32-E72D297353CC}">
              <c16:uniqueId val="{00000000-8129-402C-8123-1EC90905BC82}"/>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55.32</c:v>
                </c:pt>
                <c:pt idx="1">
                  <c:v>59.8</c:v>
                </c:pt>
                <c:pt idx="2">
                  <c:v>57.77</c:v>
                </c:pt>
                <c:pt idx="3">
                  <c:v>57.31</c:v>
                </c:pt>
                <c:pt idx="4">
                  <c:v>57.08</c:v>
                </c:pt>
              </c:numCache>
            </c:numRef>
          </c:val>
          <c:smooth val="0"/>
          <c:extLst>
            <c:ext xmlns:c16="http://schemas.microsoft.com/office/drawing/2014/chart" uri="{C3380CC4-5D6E-409C-BE32-E72D297353CC}">
              <c16:uniqueId val="{00000001-8129-402C-8123-1EC90905BC82}"/>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527.09</c:v>
                </c:pt>
                <c:pt idx="1">
                  <c:v>237.12</c:v>
                </c:pt>
                <c:pt idx="2">
                  <c:v>291.83999999999997</c:v>
                </c:pt>
                <c:pt idx="3">
                  <c:v>283.31</c:v>
                </c:pt>
                <c:pt idx="4">
                  <c:v>299.45</c:v>
                </c:pt>
              </c:numCache>
            </c:numRef>
          </c:val>
          <c:extLst>
            <c:ext xmlns:c16="http://schemas.microsoft.com/office/drawing/2014/chart" uri="{C3380CC4-5D6E-409C-BE32-E72D297353CC}">
              <c16:uniqueId val="{00000000-7B35-4CE9-AD29-D2BE7742EE7B}"/>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283.17</c:v>
                </c:pt>
                <c:pt idx="1">
                  <c:v>263.76</c:v>
                </c:pt>
                <c:pt idx="2">
                  <c:v>274.35000000000002</c:v>
                </c:pt>
                <c:pt idx="3">
                  <c:v>273.52</c:v>
                </c:pt>
                <c:pt idx="4">
                  <c:v>274.99</c:v>
                </c:pt>
              </c:numCache>
            </c:numRef>
          </c:val>
          <c:smooth val="0"/>
          <c:extLst>
            <c:ext xmlns:c16="http://schemas.microsoft.com/office/drawing/2014/chart" uri="{C3380CC4-5D6E-409C-BE32-E72D297353CC}">
              <c16:uniqueId val="{00000001-7B35-4CE9-AD29-D2BE7742EE7B}"/>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【832.52】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E49" zoomScaleNormal="100" workbookViewId="0">
      <selection activeCell="CI73" sqref="CI73"/>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佐賀県　嬉野市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F2</v>
      </c>
      <c r="X8" s="49"/>
      <c r="Y8" s="49"/>
      <c r="Z8" s="49"/>
      <c r="AA8" s="49"/>
      <c r="AB8" s="49"/>
      <c r="AC8" s="49"/>
      <c r="AD8" s="50" t="str">
        <f>データ!$M$6</f>
        <v>非設置</v>
      </c>
      <c r="AE8" s="50"/>
      <c r="AF8" s="50"/>
      <c r="AG8" s="50"/>
      <c r="AH8" s="50"/>
      <c r="AI8" s="50"/>
      <c r="AJ8" s="50"/>
      <c r="AK8" s="3"/>
      <c r="AL8" s="51">
        <f>データ!S6</f>
        <v>25677</v>
      </c>
      <c r="AM8" s="51"/>
      <c r="AN8" s="51"/>
      <c r="AO8" s="51"/>
      <c r="AP8" s="51"/>
      <c r="AQ8" s="51"/>
      <c r="AR8" s="51"/>
      <c r="AS8" s="51"/>
      <c r="AT8" s="46">
        <f>データ!T6</f>
        <v>126.41</v>
      </c>
      <c r="AU8" s="46"/>
      <c r="AV8" s="46"/>
      <c r="AW8" s="46"/>
      <c r="AX8" s="46"/>
      <c r="AY8" s="46"/>
      <c r="AZ8" s="46"/>
      <c r="BA8" s="46"/>
      <c r="BB8" s="46">
        <f>データ!U6</f>
        <v>203.12</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23.72</v>
      </c>
      <c r="Q10" s="46"/>
      <c r="R10" s="46"/>
      <c r="S10" s="46"/>
      <c r="T10" s="46"/>
      <c r="U10" s="46"/>
      <c r="V10" s="46"/>
      <c r="W10" s="46">
        <f>データ!Q6</f>
        <v>100</v>
      </c>
      <c r="X10" s="46"/>
      <c r="Y10" s="46"/>
      <c r="Z10" s="46"/>
      <c r="AA10" s="46"/>
      <c r="AB10" s="46"/>
      <c r="AC10" s="46"/>
      <c r="AD10" s="51">
        <f>データ!R6</f>
        <v>2750</v>
      </c>
      <c r="AE10" s="51"/>
      <c r="AF10" s="51"/>
      <c r="AG10" s="51"/>
      <c r="AH10" s="51"/>
      <c r="AI10" s="51"/>
      <c r="AJ10" s="51"/>
      <c r="AK10" s="2"/>
      <c r="AL10" s="51">
        <f>データ!V6</f>
        <v>6048</v>
      </c>
      <c r="AM10" s="51"/>
      <c r="AN10" s="51"/>
      <c r="AO10" s="51"/>
      <c r="AP10" s="51"/>
      <c r="AQ10" s="51"/>
      <c r="AR10" s="51"/>
      <c r="AS10" s="51"/>
      <c r="AT10" s="46">
        <f>データ!W6</f>
        <v>2.78</v>
      </c>
      <c r="AU10" s="46"/>
      <c r="AV10" s="46"/>
      <c r="AW10" s="46"/>
      <c r="AX10" s="46"/>
      <c r="AY10" s="46"/>
      <c r="AZ10" s="46"/>
      <c r="BA10" s="46"/>
      <c r="BB10" s="46">
        <f>データ!X6</f>
        <v>2175.54</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6" t="s">
        <v>117</v>
      </c>
      <c r="BM16" s="77"/>
      <c r="BN16" s="77"/>
      <c r="BO16" s="77"/>
      <c r="BP16" s="77"/>
      <c r="BQ16" s="77"/>
      <c r="BR16" s="77"/>
      <c r="BS16" s="77"/>
      <c r="BT16" s="77"/>
      <c r="BU16" s="77"/>
      <c r="BV16" s="77"/>
      <c r="BW16" s="77"/>
      <c r="BX16" s="77"/>
      <c r="BY16" s="77"/>
      <c r="BZ16" s="7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6"/>
      <c r="BM17" s="77"/>
      <c r="BN17" s="77"/>
      <c r="BO17" s="77"/>
      <c r="BP17" s="77"/>
      <c r="BQ17" s="77"/>
      <c r="BR17" s="77"/>
      <c r="BS17" s="77"/>
      <c r="BT17" s="77"/>
      <c r="BU17" s="77"/>
      <c r="BV17" s="77"/>
      <c r="BW17" s="77"/>
      <c r="BX17" s="77"/>
      <c r="BY17" s="77"/>
      <c r="BZ17" s="7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6"/>
      <c r="BM18" s="77"/>
      <c r="BN18" s="77"/>
      <c r="BO18" s="77"/>
      <c r="BP18" s="77"/>
      <c r="BQ18" s="77"/>
      <c r="BR18" s="77"/>
      <c r="BS18" s="77"/>
      <c r="BT18" s="77"/>
      <c r="BU18" s="77"/>
      <c r="BV18" s="77"/>
      <c r="BW18" s="77"/>
      <c r="BX18" s="77"/>
      <c r="BY18" s="77"/>
      <c r="BZ18" s="7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6"/>
      <c r="BM19" s="77"/>
      <c r="BN19" s="77"/>
      <c r="BO19" s="77"/>
      <c r="BP19" s="77"/>
      <c r="BQ19" s="77"/>
      <c r="BR19" s="77"/>
      <c r="BS19" s="77"/>
      <c r="BT19" s="77"/>
      <c r="BU19" s="77"/>
      <c r="BV19" s="77"/>
      <c r="BW19" s="77"/>
      <c r="BX19" s="77"/>
      <c r="BY19" s="77"/>
      <c r="BZ19" s="7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6"/>
      <c r="BM20" s="77"/>
      <c r="BN20" s="77"/>
      <c r="BO20" s="77"/>
      <c r="BP20" s="77"/>
      <c r="BQ20" s="77"/>
      <c r="BR20" s="77"/>
      <c r="BS20" s="77"/>
      <c r="BT20" s="77"/>
      <c r="BU20" s="77"/>
      <c r="BV20" s="77"/>
      <c r="BW20" s="77"/>
      <c r="BX20" s="77"/>
      <c r="BY20" s="77"/>
      <c r="BZ20" s="7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6"/>
      <c r="BM21" s="77"/>
      <c r="BN21" s="77"/>
      <c r="BO21" s="77"/>
      <c r="BP21" s="77"/>
      <c r="BQ21" s="77"/>
      <c r="BR21" s="77"/>
      <c r="BS21" s="77"/>
      <c r="BT21" s="77"/>
      <c r="BU21" s="77"/>
      <c r="BV21" s="77"/>
      <c r="BW21" s="77"/>
      <c r="BX21" s="77"/>
      <c r="BY21" s="77"/>
      <c r="BZ21" s="7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6"/>
      <c r="BM22" s="77"/>
      <c r="BN22" s="77"/>
      <c r="BO22" s="77"/>
      <c r="BP22" s="77"/>
      <c r="BQ22" s="77"/>
      <c r="BR22" s="77"/>
      <c r="BS22" s="77"/>
      <c r="BT22" s="77"/>
      <c r="BU22" s="77"/>
      <c r="BV22" s="77"/>
      <c r="BW22" s="77"/>
      <c r="BX22" s="77"/>
      <c r="BY22" s="77"/>
      <c r="BZ22" s="7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6"/>
      <c r="BM23" s="77"/>
      <c r="BN23" s="77"/>
      <c r="BO23" s="77"/>
      <c r="BP23" s="77"/>
      <c r="BQ23" s="77"/>
      <c r="BR23" s="77"/>
      <c r="BS23" s="77"/>
      <c r="BT23" s="77"/>
      <c r="BU23" s="77"/>
      <c r="BV23" s="77"/>
      <c r="BW23" s="77"/>
      <c r="BX23" s="77"/>
      <c r="BY23" s="77"/>
      <c r="BZ23" s="7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6"/>
      <c r="BM24" s="77"/>
      <c r="BN24" s="77"/>
      <c r="BO24" s="77"/>
      <c r="BP24" s="77"/>
      <c r="BQ24" s="77"/>
      <c r="BR24" s="77"/>
      <c r="BS24" s="77"/>
      <c r="BT24" s="77"/>
      <c r="BU24" s="77"/>
      <c r="BV24" s="77"/>
      <c r="BW24" s="77"/>
      <c r="BX24" s="77"/>
      <c r="BY24" s="77"/>
      <c r="BZ24" s="7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6"/>
      <c r="BM25" s="77"/>
      <c r="BN25" s="77"/>
      <c r="BO25" s="77"/>
      <c r="BP25" s="77"/>
      <c r="BQ25" s="77"/>
      <c r="BR25" s="77"/>
      <c r="BS25" s="77"/>
      <c r="BT25" s="77"/>
      <c r="BU25" s="77"/>
      <c r="BV25" s="77"/>
      <c r="BW25" s="77"/>
      <c r="BX25" s="77"/>
      <c r="BY25" s="77"/>
      <c r="BZ25" s="7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6"/>
      <c r="BM26" s="77"/>
      <c r="BN26" s="77"/>
      <c r="BO26" s="77"/>
      <c r="BP26" s="77"/>
      <c r="BQ26" s="77"/>
      <c r="BR26" s="77"/>
      <c r="BS26" s="77"/>
      <c r="BT26" s="77"/>
      <c r="BU26" s="77"/>
      <c r="BV26" s="77"/>
      <c r="BW26" s="77"/>
      <c r="BX26" s="77"/>
      <c r="BY26" s="77"/>
      <c r="BZ26" s="7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6"/>
      <c r="BM27" s="77"/>
      <c r="BN27" s="77"/>
      <c r="BO27" s="77"/>
      <c r="BP27" s="77"/>
      <c r="BQ27" s="77"/>
      <c r="BR27" s="77"/>
      <c r="BS27" s="77"/>
      <c r="BT27" s="77"/>
      <c r="BU27" s="77"/>
      <c r="BV27" s="77"/>
      <c r="BW27" s="77"/>
      <c r="BX27" s="77"/>
      <c r="BY27" s="77"/>
      <c r="BZ27" s="7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6"/>
      <c r="BM28" s="77"/>
      <c r="BN28" s="77"/>
      <c r="BO28" s="77"/>
      <c r="BP28" s="77"/>
      <c r="BQ28" s="77"/>
      <c r="BR28" s="77"/>
      <c r="BS28" s="77"/>
      <c r="BT28" s="77"/>
      <c r="BU28" s="77"/>
      <c r="BV28" s="77"/>
      <c r="BW28" s="77"/>
      <c r="BX28" s="77"/>
      <c r="BY28" s="77"/>
      <c r="BZ28" s="7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6"/>
      <c r="BM29" s="77"/>
      <c r="BN29" s="77"/>
      <c r="BO29" s="77"/>
      <c r="BP29" s="77"/>
      <c r="BQ29" s="77"/>
      <c r="BR29" s="77"/>
      <c r="BS29" s="77"/>
      <c r="BT29" s="77"/>
      <c r="BU29" s="77"/>
      <c r="BV29" s="77"/>
      <c r="BW29" s="77"/>
      <c r="BX29" s="77"/>
      <c r="BY29" s="77"/>
      <c r="BZ29" s="7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6"/>
      <c r="BM30" s="77"/>
      <c r="BN30" s="77"/>
      <c r="BO30" s="77"/>
      <c r="BP30" s="77"/>
      <c r="BQ30" s="77"/>
      <c r="BR30" s="77"/>
      <c r="BS30" s="77"/>
      <c r="BT30" s="77"/>
      <c r="BU30" s="77"/>
      <c r="BV30" s="77"/>
      <c r="BW30" s="77"/>
      <c r="BX30" s="77"/>
      <c r="BY30" s="77"/>
      <c r="BZ30" s="7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6"/>
      <c r="BM31" s="77"/>
      <c r="BN31" s="77"/>
      <c r="BO31" s="77"/>
      <c r="BP31" s="77"/>
      <c r="BQ31" s="77"/>
      <c r="BR31" s="77"/>
      <c r="BS31" s="77"/>
      <c r="BT31" s="77"/>
      <c r="BU31" s="77"/>
      <c r="BV31" s="77"/>
      <c r="BW31" s="77"/>
      <c r="BX31" s="77"/>
      <c r="BY31" s="77"/>
      <c r="BZ31" s="7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6"/>
      <c r="BM32" s="77"/>
      <c r="BN32" s="77"/>
      <c r="BO32" s="77"/>
      <c r="BP32" s="77"/>
      <c r="BQ32" s="77"/>
      <c r="BR32" s="77"/>
      <c r="BS32" s="77"/>
      <c r="BT32" s="77"/>
      <c r="BU32" s="77"/>
      <c r="BV32" s="77"/>
      <c r="BW32" s="77"/>
      <c r="BX32" s="77"/>
      <c r="BY32" s="77"/>
      <c r="BZ32" s="7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6"/>
      <c r="BM33" s="77"/>
      <c r="BN33" s="77"/>
      <c r="BO33" s="77"/>
      <c r="BP33" s="77"/>
      <c r="BQ33" s="77"/>
      <c r="BR33" s="77"/>
      <c r="BS33" s="77"/>
      <c r="BT33" s="77"/>
      <c r="BU33" s="77"/>
      <c r="BV33" s="77"/>
      <c r="BW33" s="77"/>
      <c r="BX33" s="77"/>
      <c r="BY33" s="77"/>
      <c r="BZ33" s="78"/>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6"/>
      <c r="BM34" s="77"/>
      <c r="BN34" s="77"/>
      <c r="BO34" s="77"/>
      <c r="BP34" s="77"/>
      <c r="BQ34" s="77"/>
      <c r="BR34" s="77"/>
      <c r="BS34" s="77"/>
      <c r="BT34" s="77"/>
      <c r="BU34" s="77"/>
      <c r="BV34" s="77"/>
      <c r="BW34" s="77"/>
      <c r="BX34" s="77"/>
      <c r="BY34" s="77"/>
      <c r="BZ34" s="78"/>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6"/>
      <c r="BM35" s="77"/>
      <c r="BN35" s="77"/>
      <c r="BO35" s="77"/>
      <c r="BP35" s="77"/>
      <c r="BQ35" s="77"/>
      <c r="BR35" s="77"/>
      <c r="BS35" s="77"/>
      <c r="BT35" s="77"/>
      <c r="BU35" s="77"/>
      <c r="BV35" s="77"/>
      <c r="BW35" s="77"/>
      <c r="BX35" s="77"/>
      <c r="BY35" s="77"/>
      <c r="BZ35" s="7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6"/>
      <c r="BM36" s="77"/>
      <c r="BN36" s="77"/>
      <c r="BO36" s="77"/>
      <c r="BP36" s="77"/>
      <c r="BQ36" s="77"/>
      <c r="BR36" s="77"/>
      <c r="BS36" s="77"/>
      <c r="BT36" s="77"/>
      <c r="BU36" s="77"/>
      <c r="BV36" s="77"/>
      <c r="BW36" s="77"/>
      <c r="BX36" s="77"/>
      <c r="BY36" s="77"/>
      <c r="BZ36" s="7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6"/>
      <c r="BM37" s="77"/>
      <c r="BN37" s="77"/>
      <c r="BO37" s="77"/>
      <c r="BP37" s="77"/>
      <c r="BQ37" s="77"/>
      <c r="BR37" s="77"/>
      <c r="BS37" s="77"/>
      <c r="BT37" s="77"/>
      <c r="BU37" s="77"/>
      <c r="BV37" s="77"/>
      <c r="BW37" s="77"/>
      <c r="BX37" s="77"/>
      <c r="BY37" s="77"/>
      <c r="BZ37" s="7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6"/>
      <c r="BM38" s="77"/>
      <c r="BN38" s="77"/>
      <c r="BO38" s="77"/>
      <c r="BP38" s="77"/>
      <c r="BQ38" s="77"/>
      <c r="BR38" s="77"/>
      <c r="BS38" s="77"/>
      <c r="BT38" s="77"/>
      <c r="BU38" s="77"/>
      <c r="BV38" s="77"/>
      <c r="BW38" s="77"/>
      <c r="BX38" s="77"/>
      <c r="BY38" s="77"/>
      <c r="BZ38" s="7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6"/>
      <c r="BM39" s="77"/>
      <c r="BN39" s="77"/>
      <c r="BO39" s="77"/>
      <c r="BP39" s="77"/>
      <c r="BQ39" s="77"/>
      <c r="BR39" s="77"/>
      <c r="BS39" s="77"/>
      <c r="BT39" s="77"/>
      <c r="BU39" s="77"/>
      <c r="BV39" s="77"/>
      <c r="BW39" s="77"/>
      <c r="BX39" s="77"/>
      <c r="BY39" s="77"/>
      <c r="BZ39" s="7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6"/>
      <c r="BM40" s="77"/>
      <c r="BN40" s="77"/>
      <c r="BO40" s="77"/>
      <c r="BP40" s="77"/>
      <c r="BQ40" s="77"/>
      <c r="BR40" s="77"/>
      <c r="BS40" s="77"/>
      <c r="BT40" s="77"/>
      <c r="BU40" s="77"/>
      <c r="BV40" s="77"/>
      <c r="BW40" s="77"/>
      <c r="BX40" s="77"/>
      <c r="BY40" s="77"/>
      <c r="BZ40" s="7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6"/>
      <c r="BM41" s="77"/>
      <c r="BN41" s="77"/>
      <c r="BO41" s="77"/>
      <c r="BP41" s="77"/>
      <c r="BQ41" s="77"/>
      <c r="BR41" s="77"/>
      <c r="BS41" s="77"/>
      <c r="BT41" s="77"/>
      <c r="BU41" s="77"/>
      <c r="BV41" s="77"/>
      <c r="BW41" s="77"/>
      <c r="BX41" s="77"/>
      <c r="BY41" s="77"/>
      <c r="BZ41" s="7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6"/>
      <c r="BM42" s="77"/>
      <c r="BN42" s="77"/>
      <c r="BO42" s="77"/>
      <c r="BP42" s="77"/>
      <c r="BQ42" s="77"/>
      <c r="BR42" s="77"/>
      <c r="BS42" s="77"/>
      <c r="BT42" s="77"/>
      <c r="BU42" s="77"/>
      <c r="BV42" s="77"/>
      <c r="BW42" s="77"/>
      <c r="BX42" s="77"/>
      <c r="BY42" s="77"/>
      <c r="BZ42" s="7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6"/>
      <c r="BM43" s="77"/>
      <c r="BN43" s="77"/>
      <c r="BO43" s="77"/>
      <c r="BP43" s="77"/>
      <c r="BQ43" s="77"/>
      <c r="BR43" s="77"/>
      <c r="BS43" s="77"/>
      <c r="BT43" s="77"/>
      <c r="BU43" s="77"/>
      <c r="BV43" s="77"/>
      <c r="BW43" s="77"/>
      <c r="BX43" s="77"/>
      <c r="BY43" s="77"/>
      <c r="BZ43" s="7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118</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【832.52】</v>
      </c>
      <c r="I86" s="26" t="str">
        <f>データ!CA6</f>
        <v>【60.94】</v>
      </c>
      <c r="J86" s="26" t="str">
        <f>データ!CL6</f>
        <v>【253.04】</v>
      </c>
      <c r="K86" s="26" t="str">
        <f>データ!CW6</f>
        <v>【54.84】</v>
      </c>
      <c r="L86" s="26" t="str">
        <f>データ!DH6</f>
        <v>【86.60】</v>
      </c>
      <c r="M86" s="26" t="s">
        <v>43</v>
      </c>
      <c r="N86" s="26" t="s">
        <v>43</v>
      </c>
      <c r="O86" s="26" t="str">
        <f>データ!EO6</f>
        <v>【0.16】</v>
      </c>
    </row>
  </sheetData>
  <sheetProtection algorithmName="SHA-512" hashValue="wB77TpVcVWxXs3Dc9pXyGUZtwK7d35c9BHfOVv4NRMMA7/cJn+MTt/YwxtTPw1hSzQJSi4HhMP4G6rNtEu8nUg==" saltValue="SDfD3kLBcwB8g7BF7Z4al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5546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83" t="s">
        <v>53</v>
      </c>
      <c r="I3" s="84"/>
      <c r="J3" s="84"/>
      <c r="K3" s="84"/>
      <c r="L3" s="84"/>
      <c r="M3" s="84"/>
      <c r="N3" s="84"/>
      <c r="O3" s="84"/>
      <c r="P3" s="84"/>
      <c r="Q3" s="84"/>
      <c r="R3" s="84"/>
      <c r="S3" s="84"/>
      <c r="T3" s="84"/>
      <c r="U3" s="84"/>
      <c r="V3" s="84"/>
      <c r="W3" s="84"/>
      <c r="X3" s="85"/>
      <c r="Y3" s="89" t="s">
        <v>54</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55</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5" x14ac:dyDescent="0.15">
      <c r="A4" s="28" t="s">
        <v>56</v>
      </c>
      <c r="B4" s="30"/>
      <c r="C4" s="30"/>
      <c r="D4" s="30"/>
      <c r="E4" s="30"/>
      <c r="F4" s="30"/>
      <c r="G4" s="30"/>
      <c r="H4" s="86"/>
      <c r="I4" s="87"/>
      <c r="J4" s="87"/>
      <c r="K4" s="87"/>
      <c r="L4" s="87"/>
      <c r="M4" s="87"/>
      <c r="N4" s="87"/>
      <c r="O4" s="87"/>
      <c r="P4" s="87"/>
      <c r="Q4" s="87"/>
      <c r="R4" s="87"/>
      <c r="S4" s="87"/>
      <c r="T4" s="87"/>
      <c r="U4" s="87"/>
      <c r="V4" s="87"/>
      <c r="W4" s="87"/>
      <c r="X4" s="88"/>
      <c r="Y4" s="82" t="s">
        <v>57</v>
      </c>
      <c r="Z4" s="82"/>
      <c r="AA4" s="82"/>
      <c r="AB4" s="82"/>
      <c r="AC4" s="82"/>
      <c r="AD4" s="82"/>
      <c r="AE4" s="82"/>
      <c r="AF4" s="82"/>
      <c r="AG4" s="82"/>
      <c r="AH4" s="82"/>
      <c r="AI4" s="82"/>
      <c r="AJ4" s="82" t="s">
        <v>58</v>
      </c>
      <c r="AK4" s="82"/>
      <c r="AL4" s="82"/>
      <c r="AM4" s="82"/>
      <c r="AN4" s="82"/>
      <c r="AO4" s="82"/>
      <c r="AP4" s="82"/>
      <c r="AQ4" s="82"/>
      <c r="AR4" s="82"/>
      <c r="AS4" s="82"/>
      <c r="AT4" s="82"/>
      <c r="AU4" s="82" t="s">
        <v>59</v>
      </c>
      <c r="AV4" s="82"/>
      <c r="AW4" s="82"/>
      <c r="AX4" s="82"/>
      <c r="AY4" s="82"/>
      <c r="AZ4" s="82"/>
      <c r="BA4" s="82"/>
      <c r="BB4" s="82"/>
      <c r="BC4" s="82"/>
      <c r="BD4" s="82"/>
      <c r="BE4" s="82"/>
      <c r="BF4" s="82" t="s">
        <v>60</v>
      </c>
      <c r="BG4" s="82"/>
      <c r="BH4" s="82"/>
      <c r="BI4" s="82"/>
      <c r="BJ4" s="82"/>
      <c r="BK4" s="82"/>
      <c r="BL4" s="82"/>
      <c r="BM4" s="82"/>
      <c r="BN4" s="82"/>
      <c r="BO4" s="82"/>
      <c r="BP4" s="82"/>
      <c r="BQ4" s="82" t="s">
        <v>61</v>
      </c>
      <c r="BR4" s="82"/>
      <c r="BS4" s="82"/>
      <c r="BT4" s="82"/>
      <c r="BU4" s="82"/>
      <c r="BV4" s="82"/>
      <c r="BW4" s="82"/>
      <c r="BX4" s="82"/>
      <c r="BY4" s="82"/>
      <c r="BZ4" s="82"/>
      <c r="CA4" s="82"/>
      <c r="CB4" s="82" t="s">
        <v>62</v>
      </c>
      <c r="CC4" s="82"/>
      <c r="CD4" s="82"/>
      <c r="CE4" s="82"/>
      <c r="CF4" s="82"/>
      <c r="CG4" s="82"/>
      <c r="CH4" s="82"/>
      <c r="CI4" s="82"/>
      <c r="CJ4" s="82"/>
      <c r="CK4" s="82"/>
      <c r="CL4" s="82"/>
      <c r="CM4" s="82" t="s">
        <v>63</v>
      </c>
      <c r="CN4" s="82"/>
      <c r="CO4" s="82"/>
      <c r="CP4" s="82"/>
      <c r="CQ4" s="82"/>
      <c r="CR4" s="82"/>
      <c r="CS4" s="82"/>
      <c r="CT4" s="82"/>
      <c r="CU4" s="82"/>
      <c r="CV4" s="82"/>
      <c r="CW4" s="82"/>
      <c r="CX4" s="82" t="s">
        <v>64</v>
      </c>
      <c r="CY4" s="82"/>
      <c r="CZ4" s="82"/>
      <c r="DA4" s="82"/>
      <c r="DB4" s="82"/>
      <c r="DC4" s="82"/>
      <c r="DD4" s="82"/>
      <c r="DE4" s="82"/>
      <c r="DF4" s="82"/>
      <c r="DG4" s="82"/>
      <c r="DH4" s="82"/>
      <c r="DI4" s="82" t="s">
        <v>65</v>
      </c>
      <c r="DJ4" s="82"/>
      <c r="DK4" s="82"/>
      <c r="DL4" s="82"/>
      <c r="DM4" s="82"/>
      <c r="DN4" s="82"/>
      <c r="DO4" s="82"/>
      <c r="DP4" s="82"/>
      <c r="DQ4" s="82"/>
      <c r="DR4" s="82"/>
      <c r="DS4" s="82"/>
      <c r="DT4" s="82" t="s">
        <v>66</v>
      </c>
      <c r="DU4" s="82"/>
      <c r="DV4" s="82"/>
      <c r="DW4" s="82"/>
      <c r="DX4" s="82"/>
      <c r="DY4" s="82"/>
      <c r="DZ4" s="82"/>
      <c r="EA4" s="82"/>
      <c r="EB4" s="82"/>
      <c r="EC4" s="82"/>
      <c r="ED4" s="82"/>
      <c r="EE4" s="82" t="s">
        <v>67</v>
      </c>
      <c r="EF4" s="82"/>
      <c r="EG4" s="82"/>
      <c r="EH4" s="82"/>
      <c r="EI4" s="82"/>
      <c r="EJ4" s="82"/>
      <c r="EK4" s="82"/>
      <c r="EL4" s="82"/>
      <c r="EM4" s="82"/>
      <c r="EN4" s="82"/>
      <c r="EO4" s="82"/>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2020</v>
      </c>
      <c r="C6" s="33">
        <f t="shared" ref="C6:X6" si="3">C7</f>
        <v>412091</v>
      </c>
      <c r="D6" s="33">
        <f t="shared" si="3"/>
        <v>47</v>
      </c>
      <c r="E6" s="33">
        <f t="shared" si="3"/>
        <v>17</v>
      </c>
      <c r="F6" s="33">
        <f t="shared" si="3"/>
        <v>5</v>
      </c>
      <c r="G6" s="33">
        <f t="shared" si="3"/>
        <v>0</v>
      </c>
      <c r="H6" s="33" t="str">
        <f t="shared" si="3"/>
        <v>佐賀県　嬉野市</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23.72</v>
      </c>
      <c r="Q6" s="34">
        <f t="shared" si="3"/>
        <v>100</v>
      </c>
      <c r="R6" s="34">
        <f t="shared" si="3"/>
        <v>2750</v>
      </c>
      <c r="S6" s="34">
        <f t="shared" si="3"/>
        <v>25677</v>
      </c>
      <c r="T6" s="34">
        <f t="shared" si="3"/>
        <v>126.41</v>
      </c>
      <c r="U6" s="34">
        <f t="shared" si="3"/>
        <v>203.12</v>
      </c>
      <c r="V6" s="34">
        <f t="shared" si="3"/>
        <v>6048</v>
      </c>
      <c r="W6" s="34">
        <f t="shared" si="3"/>
        <v>2.78</v>
      </c>
      <c r="X6" s="34">
        <f t="shared" si="3"/>
        <v>2175.54</v>
      </c>
      <c r="Y6" s="35">
        <f>IF(Y7="",NA(),Y7)</f>
        <v>73.06</v>
      </c>
      <c r="Z6" s="35">
        <f t="shared" ref="Z6:AH6" si="4">IF(Z7="",NA(),Z7)</f>
        <v>78.84</v>
      </c>
      <c r="AA6" s="35">
        <f t="shared" si="4"/>
        <v>78.27</v>
      </c>
      <c r="AB6" s="35">
        <f t="shared" si="4"/>
        <v>79.400000000000006</v>
      </c>
      <c r="AC6" s="35">
        <f t="shared" si="4"/>
        <v>76.069999999999993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2787.84</v>
      </c>
      <c r="BG6" s="35">
        <f t="shared" ref="BG6:BO6" si="7">IF(BG7="",NA(),BG7)</f>
        <v>2592.67</v>
      </c>
      <c r="BH6" s="35">
        <f t="shared" si="7"/>
        <v>2408.62</v>
      </c>
      <c r="BI6" s="34">
        <f t="shared" si="7"/>
        <v>0</v>
      </c>
      <c r="BJ6" s="34">
        <f t="shared" si="7"/>
        <v>0</v>
      </c>
      <c r="BK6" s="35">
        <f t="shared" si="7"/>
        <v>974.93</v>
      </c>
      <c r="BL6" s="35">
        <f t="shared" si="7"/>
        <v>855.8</v>
      </c>
      <c r="BM6" s="35">
        <f t="shared" si="7"/>
        <v>789.46</v>
      </c>
      <c r="BN6" s="35">
        <f t="shared" si="7"/>
        <v>826.83</v>
      </c>
      <c r="BO6" s="35">
        <f t="shared" si="7"/>
        <v>867.83</v>
      </c>
      <c r="BP6" s="34" t="str">
        <f>IF(BP7="","",IF(BP7="-","【-】","【"&amp;SUBSTITUTE(TEXT(BP7,"#,##0.00"),"-","△")&amp;"】"))</f>
        <v>【832.52】</v>
      </c>
      <c r="BQ6" s="35">
        <f>IF(BQ7="",NA(),BQ7)</f>
        <v>23.67</v>
      </c>
      <c r="BR6" s="35">
        <f t="shared" ref="BR6:BZ6" si="8">IF(BR7="",NA(),BR7)</f>
        <v>53.97</v>
      </c>
      <c r="BS6" s="35">
        <f t="shared" si="8"/>
        <v>51.62</v>
      </c>
      <c r="BT6" s="35">
        <f t="shared" si="8"/>
        <v>53.03</v>
      </c>
      <c r="BU6" s="35">
        <f t="shared" si="8"/>
        <v>46.01</v>
      </c>
      <c r="BV6" s="35">
        <f t="shared" si="8"/>
        <v>55.32</v>
      </c>
      <c r="BW6" s="35">
        <f t="shared" si="8"/>
        <v>59.8</v>
      </c>
      <c r="BX6" s="35">
        <f t="shared" si="8"/>
        <v>57.77</v>
      </c>
      <c r="BY6" s="35">
        <f t="shared" si="8"/>
        <v>57.31</v>
      </c>
      <c r="BZ6" s="35">
        <f t="shared" si="8"/>
        <v>57.08</v>
      </c>
      <c r="CA6" s="34" t="str">
        <f>IF(CA7="","",IF(CA7="-","【-】","【"&amp;SUBSTITUTE(TEXT(CA7,"#,##0.00"),"-","△")&amp;"】"))</f>
        <v>【60.94】</v>
      </c>
      <c r="CB6" s="35">
        <f>IF(CB7="",NA(),CB7)</f>
        <v>527.09</v>
      </c>
      <c r="CC6" s="35">
        <f t="shared" ref="CC6:CK6" si="9">IF(CC7="",NA(),CC7)</f>
        <v>237.12</v>
      </c>
      <c r="CD6" s="35">
        <f t="shared" si="9"/>
        <v>291.83999999999997</v>
      </c>
      <c r="CE6" s="35">
        <f t="shared" si="9"/>
        <v>283.31</v>
      </c>
      <c r="CF6" s="35">
        <f t="shared" si="9"/>
        <v>299.45</v>
      </c>
      <c r="CG6" s="35">
        <f t="shared" si="9"/>
        <v>283.17</v>
      </c>
      <c r="CH6" s="35">
        <f t="shared" si="9"/>
        <v>263.76</v>
      </c>
      <c r="CI6" s="35">
        <f t="shared" si="9"/>
        <v>274.35000000000002</v>
      </c>
      <c r="CJ6" s="35">
        <f t="shared" si="9"/>
        <v>273.52</v>
      </c>
      <c r="CK6" s="35">
        <f t="shared" si="9"/>
        <v>274.99</v>
      </c>
      <c r="CL6" s="34" t="str">
        <f>IF(CL7="","",IF(CL7="-","【-】","【"&amp;SUBSTITUTE(TEXT(CL7,"#,##0.00"),"-","△")&amp;"】"))</f>
        <v>【253.04】</v>
      </c>
      <c r="CM6" s="35">
        <f>IF(CM7="",NA(),CM7)</f>
        <v>43.45</v>
      </c>
      <c r="CN6" s="35">
        <f t="shared" ref="CN6:CV6" si="10">IF(CN7="",NA(),CN7)</f>
        <v>43.45</v>
      </c>
      <c r="CO6" s="35">
        <f t="shared" si="10"/>
        <v>43.45</v>
      </c>
      <c r="CP6" s="35">
        <f t="shared" si="10"/>
        <v>43.45</v>
      </c>
      <c r="CQ6" s="35">
        <f t="shared" si="10"/>
        <v>43.45</v>
      </c>
      <c r="CR6" s="35">
        <f t="shared" si="10"/>
        <v>60.65</v>
      </c>
      <c r="CS6" s="35">
        <f t="shared" si="10"/>
        <v>51.75</v>
      </c>
      <c r="CT6" s="35">
        <f t="shared" si="10"/>
        <v>50.68</v>
      </c>
      <c r="CU6" s="35">
        <f t="shared" si="10"/>
        <v>50.14</v>
      </c>
      <c r="CV6" s="35">
        <f t="shared" si="10"/>
        <v>54.83</v>
      </c>
      <c r="CW6" s="34" t="str">
        <f>IF(CW7="","",IF(CW7="-","【-】","【"&amp;SUBSTITUTE(TEXT(CW7,"#,##0.00"),"-","△")&amp;"】"))</f>
        <v>【54.84】</v>
      </c>
      <c r="CX6" s="35">
        <f>IF(CX7="",NA(),CX7)</f>
        <v>78.63</v>
      </c>
      <c r="CY6" s="35">
        <f t="shared" ref="CY6:DG6" si="11">IF(CY7="",NA(),CY7)</f>
        <v>79.45</v>
      </c>
      <c r="CZ6" s="35">
        <f t="shared" si="11"/>
        <v>79.59</v>
      </c>
      <c r="DA6" s="35">
        <f t="shared" si="11"/>
        <v>79.94</v>
      </c>
      <c r="DB6" s="35">
        <f t="shared" si="11"/>
        <v>80.739999999999995</v>
      </c>
      <c r="DC6" s="35">
        <f t="shared" si="11"/>
        <v>84.58</v>
      </c>
      <c r="DD6" s="35">
        <f t="shared" si="11"/>
        <v>84.84</v>
      </c>
      <c r="DE6" s="35">
        <f t="shared" si="11"/>
        <v>84.86</v>
      </c>
      <c r="DF6" s="35">
        <f t="shared" si="11"/>
        <v>84.98</v>
      </c>
      <c r="DG6" s="35">
        <f t="shared" si="11"/>
        <v>84.7</v>
      </c>
      <c r="DH6" s="34" t="str">
        <f>IF(DH7="","",IF(DH7="-","【-】","【"&amp;SUBSTITUTE(TEXT(DH7,"#,##0.00"),"-","△")&amp;"】"))</f>
        <v>【86.60】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2.0499999999999998</v>
      </c>
      <c r="EK6" s="35">
        <f t="shared" si="14"/>
        <v>0.01</v>
      </c>
      <c r="EL6" s="35">
        <f t="shared" si="14"/>
        <v>0.01</v>
      </c>
      <c r="EM6" s="35">
        <f t="shared" si="14"/>
        <v>0.02</v>
      </c>
      <c r="EN6" s="35">
        <f t="shared" si="14"/>
        <v>0.25</v>
      </c>
      <c r="EO6" s="34" t="str">
        <f>IF(EO7="","",IF(EO7="-","【-】","【"&amp;SUBSTITUTE(TEXT(EO7,"#,##0.00"),"-","△")&amp;"】"))</f>
        <v>【0.16】</v>
      </c>
    </row>
    <row r="7" spans="1:145" s="36" customFormat="1" x14ac:dyDescent="0.15">
      <c r="A7" s="28"/>
      <c r="B7" s="37">
        <v>2020</v>
      </c>
      <c r="C7" s="37">
        <v>412091</v>
      </c>
      <c r="D7" s="37">
        <v>47</v>
      </c>
      <c r="E7" s="37">
        <v>17</v>
      </c>
      <c r="F7" s="37">
        <v>5</v>
      </c>
      <c r="G7" s="37">
        <v>0</v>
      </c>
      <c r="H7" s="37" t="s">
        <v>97</v>
      </c>
      <c r="I7" s="37" t="s">
        <v>98</v>
      </c>
      <c r="J7" s="37" t="s">
        <v>99</v>
      </c>
      <c r="K7" s="37" t="s">
        <v>100</v>
      </c>
      <c r="L7" s="37" t="s">
        <v>101</v>
      </c>
      <c r="M7" s="37" t="s">
        <v>102</v>
      </c>
      <c r="N7" s="38" t="s">
        <v>103</v>
      </c>
      <c r="O7" s="38" t="s">
        <v>104</v>
      </c>
      <c r="P7" s="38">
        <v>23.72</v>
      </c>
      <c r="Q7" s="38">
        <v>100</v>
      </c>
      <c r="R7" s="38">
        <v>2750</v>
      </c>
      <c r="S7" s="38">
        <v>25677</v>
      </c>
      <c r="T7" s="38">
        <v>126.41</v>
      </c>
      <c r="U7" s="38">
        <v>203.12</v>
      </c>
      <c r="V7" s="38">
        <v>6048</v>
      </c>
      <c r="W7" s="38">
        <v>2.78</v>
      </c>
      <c r="X7" s="38">
        <v>2175.54</v>
      </c>
      <c r="Y7" s="38">
        <v>73.06</v>
      </c>
      <c r="Z7" s="38">
        <v>78.84</v>
      </c>
      <c r="AA7" s="38">
        <v>78.27</v>
      </c>
      <c r="AB7" s="38">
        <v>79.400000000000006</v>
      </c>
      <c r="AC7" s="38">
        <v>76.069999999999993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2787.84</v>
      </c>
      <c r="BG7" s="38">
        <v>2592.67</v>
      </c>
      <c r="BH7" s="38">
        <v>2408.62</v>
      </c>
      <c r="BI7" s="38">
        <v>0</v>
      </c>
      <c r="BJ7" s="38">
        <v>0</v>
      </c>
      <c r="BK7" s="38">
        <v>974.93</v>
      </c>
      <c r="BL7" s="38">
        <v>855.8</v>
      </c>
      <c r="BM7" s="38">
        <v>789.46</v>
      </c>
      <c r="BN7" s="38">
        <v>826.83</v>
      </c>
      <c r="BO7" s="38">
        <v>867.83</v>
      </c>
      <c r="BP7" s="38">
        <v>832.52</v>
      </c>
      <c r="BQ7" s="38">
        <v>23.67</v>
      </c>
      <c r="BR7" s="38">
        <v>53.97</v>
      </c>
      <c r="BS7" s="38">
        <v>51.62</v>
      </c>
      <c r="BT7" s="38">
        <v>53.03</v>
      </c>
      <c r="BU7" s="38">
        <v>46.01</v>
      </c>
      <c r="BV7" s="38">
        <v>55.32</v>
      </c>
      <c r="BW7" s="38">
        <v>59.8</v>
      </c>
      <c r="BX7" s="38">
        <v>57.77</v>
      </c>
      <c r="BY7" s="38">
        <v>57.31</v>
      </c>
      <c r="BZ7" s="38">
        <v>57.08</v>
      </c>
      <c r="CA7" s="38">
        <v>60.94</v>
      </c>
      <c r="CB7" s="38">
        <v>527.09</v>
      </c>
      <c r="CC7" s="38">
        <v>237.12</v>
      </c>
      <c r="CD7" s="38">
        <v>291.83999999999997</v>
      </c>
      <c r="CE7" s="38">
        <v>283.31</v>
      </c>
      <c r="CF7" s="38">
        <v>299.45</v>
      </c>
      <c r="CG7" s="38">
        <v>283.17</v>
      </c>
      <c r="CH7" s="38">
        <v>263.76</v>
      </c>
      <c r="CI7" s="38">
        <v>274.35000000000002</v>
      </c>
      <c r="CJ7" s="38">
        <v>273.52</v>
      </c>
      <c r="CK7" s="38">
        <v>274.99</v>
      </c>
      <c r="CL7" s="38">
        <v>253.04</v>
      </c>
      <c r="CM7" s="38">
        <v>43.45</v>
      </c>
      <c r="CN7" s="38">
        <v>43.45</v>
      </c>
      <c r="CO7" s="38">
        <v>43.45</v>
      </c>
      <c r="CP7" s="38">
        <v>43.45</v>
      </c>
      <c r="CQ7" s="38">
        <v>43.45</v>
      </c>
      <c r="CR7" s="38">
        <v>60.65</v>
      </c>
      <c r="CS7" s="38">
        <v>51.75</v>
      </c>
      <c r="CT7" s="38">
        <v>50.68</v>
      </c>
      <c r="CU7" s="38">
        <v>50.14</v>
      </c>
      <c r="CV7" s="38">
        <v>54.83</v>
      </c>
      <c r="CW7" s="38">
        <v>54.84</v>
      </c>
      <c r="CX7" s="38">
        <v>78.63</v>
      </c>
      <c r="CY7" s="38">
        <v>79.45</v>
      </c>
      <c r="CZ7" s="38">
        <v>79.59</v>
      </c>
      <c r="DA7" s="38">
        <v>79.94</v>
      </c>
      <c r="DB7" s="38">
        <v>80.739999999999995</v>
      </c>
      <c r="DC7" s="38">
        <v>84.58</v>
      </c>
      <c r="DD7" s="38">
        <v>84.84</v>
      </c>
      <c r="DE7" s="38">
        <v>84.86</v>
      </c>
      <c r="DF7" s="38">
        <v>84.98</v>
      </c>
      <c r="DG7" s="38">
        <v>84.7</v>
      </c>
      <c r="DH7" s="38">
        <v>86.6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2.0499999999999998</v>
      </c>
      <c r="EK7" s="38">
        <v>0.01</v>
      </c>
      <c r="EL7" s="38">
        <v>0.01</v>
      </c>
      <c r="EM7" s="38">
        <v>0.02</v>
      </c>
      <c r="EN7" s="38">
        <v>0.25</v>
      </c>
      <c r="EO7" s="38">
        <v>0.16</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 t="shared" ref="B10:D10" si="15">DATEVALUE($B7+12-B11&amp;"/1/"&amp;B12)</f>
        <v>46753</v>
      </c>
      <c r="C10" s="41">
        <f t="shared" si="15"/>
        <v>47119</v>
      </c>
      <c r="D10" s="41">
        <f t="shared" si="15"/>
        <v>47484</v>
      </c>
      <c r="E10" s="42">
        <f>DATEVALUE($B7+12-E11&amp;"/1/"&amp;E12)</f>
        <v>47849</v>
      </c>
      <c r="F10" s="42">
        <f>DATEVALUE($B7+12-F11&amp;"/1/"&amp;F12)</f>
        <v>48215</v>
      </c>
    </row>
    <row r="11" spans="1:145" x14ac:dyDescent="0.15">
      <c r="B11">
        <v>4</v>
      </c>
      <c r="C11">
        <v>3</v>
      </c>
      <c r="D11">
        <v>2</v>
      </c>
      <c r="E11">
        <v>1</v>
      </c>
      <c r="F11">
        <v>0</v>
      </c>
      <c r="G11" t="s">
        <v>110</v>
      </c>
    </row>
    <row r="12" spans="1:145" x14ac:dyDescent="0.15">
      <c r="B12">
        <v>1</v>
      </c>
      <c r="C12">
        <v>1</v>
      </c>
      <c r="D12">
        <v>1</v>
      </c>
      <c r="E12">
        <v>1</v>
      </c>
      <c r="F12">
        <v>2</v>
      </c>
      <c r="G12" t="s">
        <v>111</v>
      </c>
    </row>
    <row r="13" spans="1:145" x14ac:dyDescent="0.15">
      <c r="B13" t="s">
        <v>112</v>
      </c>
      <c r="C13" t="s">
        <v>112</v>
      </c>
      <c r="D13" t="s">
        <v>112</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2022-02-22T07:34:53Z</cp:lastPrinted>
  <dcterms:created xsi:type="dcterms:W3CDTF">2021-12-03T08:02:41Z</dcterms:created>
  <dcterms:modified xsi:type="dcterms:W3CDTF">2022-02-22T07:35:13Z</dcterms:modified>
  <cp:category/>
</cp:coreProperties>
</file>